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Y:\Gebaeudemanagement\Gebäudereinigung - Hygienematerial Schulen\Ausschreibung 2026\Ausschreibung Unterhaltsreinigung\"/>
    </mc:Choice>
  </mc:AlternateContent>
  <xr:revisionPtr revIDLastSave="0" documentId="13_ncr:1_{49DF2BC4-7296-4061-8151-E6EC5F2A70A7}" xr6:coauthVersionLast="47" xr6:coauthVersionMax="47" xr10:uidLastSave="{00000000-0000-0000-0000-000000000000}"/>
  <bookViews>
    <workbookView xWindow="38280" yWindow="-120" windowWidth="38640" windowHeight="21120" tabRatio="719" activeTab="7" xr2:uid="{00000000-000D-0000-FFFF-FFFF00000000}"/>
  </bookViews>
  <sheets>
    <sheet name="Anleitung" sheetId="1" r:id="rId1"/>
    <sheet name="Reinigungsturnus" sheetId="2" r:id="rId2"/>
    <sheet name="LV Schulen und Turnhallen" sheetId="19" r:id="rId3"/>
    <sheet name="LV - Grundreinigung" sheetId="17" r:id="rId4"/>
    <sheet name="SVS UR" sheetId="9" r:id="rId5"/>
    <sheet name="SVS GR" sheetId="10" r:id="rId6"/>
    <sheet name="Unterhalts- und Grundreinigung" sheetId="6" r:id="rId7"/>
    <sheet name="Preisblatt" sheetId="7" r:id="rId8"/>
    <sheet name="SOS#DIGRAS" sheetId="18" state="hidden" r:id="rId9"/>
  </sheets>
  <definedNames>
    <definedName name="_xlnm._FilterDatabase" localSheetId="6" hidden="1">'Unterhalts- und Grundreinigung'!$A$8:$S$22</definedName>
    <definedName name="_xlnm.Print_Area" localSheetId="5">'SVS GR'!$A$1:$H$64</definedName>
    <definedName name="_xlnm.Print_Area" localSheetId="4">'SVS UR'!$A$1:$H$64</definedName>
    <definedName name="_xlnm.Print_Titles" localSheetId="3">'LV - Grundreinigung'!$1:$5</definedName>
    <definedName name="_xlnm.Print_Titles" localSheetId="2">'LV Schulen und Turnhallen'!$7:$7</definedName>
    <definedName name="_xlnm.Print_Titles" localSheetId="4">'SVS UR'!$9:$9</definedName>
    <definedName name="_xlnm.Print_Titles" localSheetId="6">'Unterhalts- und Grundreinigung'!$1:$8</definedName>
    <definedName name="RT">Reinigungsturnus!$A$5:$A$20</definedName>
    <definedName name="SOS_ADNummer">'SOS#DIGRAS'!$B$17</definedName>
    <definedName name="SOS_AdrAnschrift">'SOS#DIGRAS'!$B$32</definedName>
    <definedName name="SOS_AdrName">'SOS#DIGRAS'!$B$29</definedName>
    <definedName name="SOS_ADStatus">'SOS#DIGRAS'!$B$16</definedName>
    <definedName name="SOS_ADStatusNummer">'SOS#DIGRAS'!$B$18</definedName>
    <definedName name="SOS_AngebotsBetriebsNr">'SOS#DIGRAS'!$B$35</definedName>
    <definedName name="SOS_AngebotsDatum">'SOS#DIGRAS'!$B$37</definedName>
    <definedName name="SOS_AngebotsEinzelPreis">'SOS#DIGRAS'!$B$40</definedName>
    <definedName name="SOS_AngebotsGesamtPreis">'SOS#DIGRAS'!$B$41</definedName>
    <definedName name="SOS_AngebotsJahresPreis">'SOS#DIGRAS'!$B$43</definedName>
    <definedName name="SOS_AngebotsMenge">'SOS#DIGRAS'!$B$38</definedName>
    <definedName name="SOS_AngebotsMengenEinheit">'SOS#DIGRAS'!$B$39</definedName>
    <definedName name="SOS_AngebotsMonatsPreis">'SOS#DIGRAS'!$B$42</definedName>
    <definedName name="SOS_AngebotsNummer">'SOS#DIGRAS'!$B$19</definedName>
    <definedName name="SOS_AngebotsRelease">'SOS#DIGRAS'!$B$34</definedName>
    <definedName name="SOS_AngebotsSVS">'SOS#DIGRAS'!$B$44</definedName>
    <definedName name="SOS_AngebotsTurnus">'SOS#DIGRAS'!$B$45</definedName>
    <definedName name="SOS_AngebotsVertreterNr">'SOS#DIGRAS'!$B$36</definedName>
    <definedName name="SOS_BelegPath">'SOS#DIGRAS'!$B$20</definedName>
    <definedName name="SOS_DocAbsender">'SOS#DIGRAS'!$B$9</definedName>
    <definedName name="SOS_DocDatum">'SOS#DIGRAS'!$B$6</definedName>
    <definedName name="SOS_DocID">'SOS#DIGRAS'!$B$2</definedName>
    <definedName name="SOS_DocOrt">'SOS#DIGRAS'!$B$10</definedName>
    <definedName name="SOS_DocUhrzeit">'SOS#DIGRAS'!$B$7</definedName>
    <definedName name="SOS_FirmenName">'SOS#DIGRAS'!$B$8</definedName>
    <definedName name="SOS_FirmenNummer">'SOS#DIGRAS'!$B$5</definedName>
    <definedName name="SOS_IhreNachricht">'SOS#DIGRAS'!$B$14</definedName>
    <definedName name="SOS_IhrZeichen">'SOS#DIGRAS'!$B$13</definedName>
    <definedName name="SOS_MandantNr">'SOS#DIGRAS'!$B$4</definedName>
    <definedName name="SOS_ManID">'SOS#DIGRAS'!$B$15</definedName>
    <definedName name="SOS_MitarbeiterAbteilung">'SOS#DIGRAS'!$B$28</definedName>
    <definedName name="SOS_MitarbeiterAnrede">'SOS#DIGRAS'!$B$21</definedName>
    <definedName name="SOS_MitarbeiterFax">'SOS#DIGRAS'!$B$26</definedName>
    <definedName name="SOS_MitarbeiterMail">'SOS#DIGRAS'!$B$23</definedName>
    <definedName name="SOS_MitarbeiterName">'SOS#DIGRAS'!$B$24</definedName>
    <definedName name="SOS_MitarbeiterTelefon">'SOS#DIGRAS'!$B$25</definedName>
    <definedName name="SOS_Ort">'SOS#DIGRAS'!$B$30</definedName>
    <definedName name="SOS_ProgBereich">'SOS#DIGRAS'!$B$3</definedName>
    <definedName name="SOS_RecID">'SOS#DIGRAS'!$B$1</definedName>
    <definedName name="SOS_SAVEMAN">'SOS#DIGRAS'!$B$46</definedName>
    <definedName name="SOS_Strasse_PLZ_Ort">'SOS#DIGRAS'!$B$31</definedName>
    <definedName name="SOS_UnserZeichen">'SOS#DIGRAS'!$B$12</definedName>
    <definedName name="SOS_Unterschriftsblock">'SOS#DIGRAS'!$B$27</definedName>
    <definedName name="SOS_Unterzeichner">'SOS#DIGRAS'!$B$22</definedName>
    <definedName name="SOS_Versandart">'SOS#DIGRAS'!$B$11</definedName>
    <definedName name="SOS_Versendeinfo">'SOS#DIGRAS'!$B$33</definedName>
    <definedName name="Z_9F022A53_C572_B444_AEA2_F72CEF04B0CA_.wvu.Cols" localSheetId="6" hidden="1">'Unterhalts- und Grundreinigung'!$A:$A</definedName>
    <definedName name="Z_9F022A53_C572_B444_AEA2_F72CEF04B0CA_.wvu.FilterData" localSheetId="6" hidden="1">'Unterhalts- und Grundreinigung'!$A$8:$T$104</definedName>
    <definedName name="Z_9F022A53_C572_B444_AEA2_F72CEF04B0CA_.wvu.PrintArea" localSheetId="5" hidden="1">'SVS GR'!$A$1:$H$64</definedName>
    <definedName name="Z_9F022A53_C572_B444_AEA2_F72CEF04B0CA_.wvu.PrintArea" localSheetId="4" hidden="1">'SVS UR'!$A$1:$H$64</definedName>
    <definedName name="Z_9F022A53_C572_B444_AEA2_F72CEF04B0CA_.wvu.PrintTitles" localSheetId="4" hidden="1">'SVS UR'!$9:$9</definedName>
    <definedName name="Z_9F022A53_C572_B444_AEA2_F72CEF04B0CA_.wvu.PrintTitles" localSheetId="6" hidden="1">'Unterhalts- und Grundreinigung'!$1:$8</definedName>
    <definedName name="Z_9F022A53_C572_B444_AEA2_F72CEF04B0CA_.wvu.Rows" localSheetId="7" hidden="1">Preisblatt!$18:$19</definedName>
  </definedNames>
  <calcPr calcId="191029" concurrentCalc="0"/>
  <customWorkbookViews>
    <customWorkbookView name="Stefan Spaniol - Persönliche Ansicht" guid="{9F022A53-C572-B444-AEA2-F72CEF04B0CA}" mergeInterval="0" personalView="1" yWindow="26" windowWidth="1920" windowHeight="1031" tabRatio="71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7" i="6" l="1"/>
  <c r="J11" i="6"/>
  <c r="J56" i="6"/>
  <c r="J32" i="6"/>
  <c r="J33" i="6"/>
  <c r="J34" i="6"/>
  <c r="J35" i="6"/>
  <c r="J36" i="6"/>
  <c r="J37" i="6"/>
  <c r="J38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29" i="6"/>
  <c r="J30" i="6"/>
  <c r="J31" i="6"/>
  <c r="J21" i="6"/>
  <c r="J22" i="6"/>
  <c r="J23" i="6"/>
  <c r="J24" i="6"/>
  <c r="J25" i="6"/>
  <c r="J26" i="6"/>
  <c r="J27" i="6"/>
  <c r="J28" i="6"/>
  <c r="H48" i="9"/>
  <c r="E48" i="9"/>
  <c r="G46" i="9"/>
  <c r="D46" i="9"/>
  <c r="H45" i="9"/>
  <c r="E45" i="9"/>
  <c r="H44" i="9"/>
  <c r="E44" i="9"/>
  <c r="H43" i="9"/>
  <c r="E43" i="9"/>
  <c r="H42" i="9"/>
  <c r="H46" i="9"/>
  <c r="E42" i="9"/>
  <c r="E46" i="9"/>
  <c r="H40" i="9"/>
  <c r="G40" i="9"/>
  <c r="E40" i="9"/>
  <c r="D40" i="9"/>
  <c r="H39" i="9"/>
  <c r="E39" i="9"/>
  <c r="H38" i="9"/>
  <c r="E38" i="9"/>
  <c r="H37" i="9"/>
  <c r="E37" i="9"/>
  <c r="H36" i="9"/>
  <c r="E36" i="9"/>
  <c r="H35" i="9"/>
  <c r="E35" i="9"/>
  <c r="G33" i="9"/>
  <c r="D33" i="9"/>
  <c r="H32" i="9"/>
  <c r="H33" i="9"/>
  <c r="E32" i="9"/>
  <c r="E33" i="9"/>
  <c r="H31" i="9"/>
  <c r="E31" i="9"/>
  <c r="H30" i="9"/>
  <c r="E30" i="9"/>
  <c r="H29" i="9"/>
  <c r="E29" i="9"/>
  <c r="H28" i="9"/>
  <c r="E28" i="9"/>
  <c r="G25" i="9"/>
  <c r="H25" i="9"/>
  <c r="H26" i="9"/>
  <c r="D25" i="9"/>
  <c r="E25" i="9"/>
  <c r="E26" i="9"/>
  <c r="H24" i="9"/>
  <c r="E24" i="9"/>
  <c r="H23" i="9"/>
  <c r="E23" i="9"/>
  <c r="H22" i="9"/>
  <c r="E22" i="9"/>
  <c r="H21" i="9"/>
  <c r="E21" i="9"/>
  <c r="H20" i="9"/>
  <c r="E20" i="9"/>
  <c r="G18" i="9"/>
  <c r="D18" i="9"/>
  <c r="H17" i="9"/>
  <c r="H18" i="9"/>
  <c r="E17" i="9"/>
  <c r="E18" i="9"/>
  <c r="E16" i="9"/>
  <c r="E15" i="9"/>
  <c r="H14" i="9"/>
  <c r="E14" i="9"/>
  <c r="H13" i="9"/>
  <c r="E13" i="9"/>
  <c r="H48" i="10"/>
  <c r="E48" i="10"/>
  <c r="G46" i="10"/>
  <c r="D46" i="10"/>
  <c r="H45" i="10"/>
  <c r="E45" i="10"/>
  <c r="H44" i="10"/>
  <c r="E44" i="10"/>
  <c r="H43" i="10"/>
  <c r="E43" i="10"/>
  <c r="H42" i="10"/>
  <c r="H46" i="10"/>
  <c r="E42" i="10"/>
  <c r="E46" i="10"/>
  <c r="H40" i="10"/>
  <c r="G40" i="10"/>
  <c r="E40" i="10"/>
  <c r="D40" i="10"/>
  <c r="H39" i="10"/>
  <c r="E39" i="10"/>
  <c r="H38" i="10"/>
  <c r="E38" i="10"/>
  <c r="H37" i="10"/>
  <c r="E37" i="10"/>
  <c r="H36" i="10"/>
  <c r="E36" i="10"/>
  <c r="H35" i="10"/>
  <c r="E35" i="10"/>
  <c r="G33" i="10"/>
  <c r="D33" i="10"/>
  <c r="H32" i="10"/>
  <c r="H33" i="10"/>
  <c r="E32" i="10"/>
  <c r="E33" i="10"/>
  <c r="H31" i="10"/>
  <c r="E31" i="10"/>
  <c r="H30" i="10"/>
  <c r="E30" i="10"/>
  <c r="H29" i="10"/>
  <c r="E29" i="10"/>
  <c r="H28" i="10"/>
  <c r="E28" i="10"/>
  <c r="D26" i="10"/>
  <c r="D47" i="10"/>
  <c r="D49" i="10"/>
  <c r="D51" i="10"/>
  <c r="G25" i="10"/>
  <c r="G26" i="10"/>
  <c r="G47" i="10"/>
  <c r="G49" i="10"/>
  <c r="G51" i="10"/>
  <c r="D25" i="10"/>
  <c r="E25" i="10"/>
  <c r="E26" i="10"/>
  <c r="H24" i="10"/>
  <c r="E24" i="10"/>
  <c r="H23" i="10"/>
  <c r="E23" i="10"/>
  <c r="H22" i="10"/>
  <c r="E22" i="10"/>
  <c r="H21" i="10"/>
  <c r="E21" i="10"/>
  <c r="H20" i="10"/>
  <c r="E20" i="10"/>
  <c r="G18" i="10"/>
  <c r="D18" i="10"/>
  <c r="H17" i="10"/>
  <c r="H18" i="10"/>
  <c r="E17" i="10"/>
  <c r="E18" i="10"/>
  <c r="E16" i="10"/>
  <c r="E15" i="10"/>
  <c r="H14" i="10"/>
  <c r="E14" i="10"/>
  <c r="H13" i="10"/>
  <c r="E13" i="10"/>
  <c r="R113" i="6"/>
  <c r="Q113" i="6"/>
  <c r="M113" i="6"/>
  <c r="N113" i="6"/>
  <c r="L113" i="6"/>
  <c r="E47" i="9"/>
  <c r="E49" i="9"/>
  <c r="E51" i="9"/>
  <c r="D53" i="9"/>
  <c r="H47" i="9"/>
  <c r="H49" i="9"/>
  <c r="H51" i="9"/>
  <c r="G53" i="9"/>
  <c r="D26" i="9"/>
  <c r="D47" i="9"/>
  <c r="D49" i="9"/>
  <c r="D51" i="9"/>
  <c r="G26" i="9"/>
  <c r="G47" i="9"/>
  <c r="G49" i="9"/>
  <c r="G51" i="9"/>
  <c r="E47" i="10"/>
  <c r="E49" i="10"/>
  <c r="E51" i="10"/>
  <c r="D53" i="10"/>
  <c r="H25" i="10"/>
  <c r="H26" i="10"/>
  <c r="H47" i="10"/>
  <c r="H49" i="10"/>
  <c r="H51" i="10"/>
  <c r="G53" i="10"/>
  <c r="J10" i="6"/>
  <c r="J12" i="6"/>
  <c r="J13" i="6"/>
  <c r="J14" i="6"/>
  <c r="J15" i="6"/>
  <c r="J16" i="6"/>
  <c r="J18" i="6"/>
  <c r="J19" i="6"/>
  <c r="J20" i="6"/>
  <c r="J9" i="6"/>
  <c r="A9" i="6"/>
  <c r="B11" i="7"/>
  <c r="C11" i="7"/>
  <c r="C12" i="7"/>
  <c r="D12" i="7"/>
  <c r="D11" i="7"/>
  <c r="D13" i="7"/>
  <c r="E11" i="7"/>
  <c r="E13" i="7"/>
  <c r="E14" i="7"/>
  <c r="E15" i="7"/>
  <c r="D14" i="7"/>
  <c r="D15" i="7"/>
</calcChain>
</file>

<file path=xl/sharedStrings.xml><?xml version="1.0" encoding="utf-8"?>
<sst xmlns="http://schemas.openxmlformats.org/spreadsheetml/2006/main" count="1499" uniqueCount="592">
  <si>
    <t>Objekt:</t>
  </si>
  <si>
    <t>PLZ, Ort</t>
  </si>
  <si>
    <t>Strasse</t>
  </si>
  <si>
    <t>Ansprechpartner:</t>
  </si>
  <si>
    <t>Lfd Nr.</t>
  </si>
  <si>
    <t>Etage</t>
  </si>
  <si>
    <t>Reinigungs- gruppe</t>
  </si>
  <si>
    <t>Fläche</t>
  </si>
  <si>
    <t>Preis jhrl.</t>
  </si>
  <si>
    <t>Preis mtl.</t>
  </si>
  <si>
    <t>2w</t>
  </si>
  <si>
    <t>3w</t>
  </si>
  <si>
    <t>2,5w</t>
  </si>
  <si>
    <t>5w</t>
  </si>
  <si>
    <t>1w</t>
  </si>
  <si>
    <t>7w</t>
  </si>
  <si>
    <t>6w</t>
  </si>
  <si>
    <t>Bedeutung</t>
  </si>
  <si>
    <t>Jahres- reinigungstage</t>
  </si>
  <si>
    <t>1 x wöchentlich</t>
  </si>
  <si>
    <t>1M</t>
  </si>
  <si>
    <t>1 x monatlich</t>
  </si>
  <si>
    <t>2 x wöchentlich</t>
  </si>
  <si>
    <t>2M</t>
  </si>
  <si>
    <t>2 x monatlich</t>
  </si>
  <si>
    <t>1J</t>
  </si>
  <si>
    <t>1 x jährlich</t>
  </si>
  <si>
    <t>3 x wöchentlich</t>
  </si>
  <si>
    <t>2J</t>
  </si>
  <si>
    <t>2 x jährlich (halbjährlich)</t>
  </si>
  <si>
    <t>4w</t>
  </si>
  <si>
    <t>4 x wöchentlich</t>
  </si>
  <si>
    <t>3J</t>
  </si>
  <si>
    <t>3 x jährlich</t>
  </si>
  <si>
    <t>5 x wöchentlich Mo - Fr</t>
  </si>
  <si>
    <t>4J</t>
  </si>
  <si>
    <t>4 x jährlich (vierteljährlich)</t>
  </si>
  <si>
    <t xml:space="preserve">6 x wöchentlich Mo - Sa </t>
  </si>
  <si>
    <t>6J</t>
  </si>
  <si>
    <t>6 x jährlich</t>
  </si>
  <si>
    <t>7 x wöchentlich Mo - So</t>
  </si>
  <si>
    <t>B</t>
  </si>
  <si>
    <t>bei Bedarf</t>
  </si>
  <si>
    <t>anbietender Dienstleister :</t>
  </si>
  <si>
    <t>Kalkulation der Stundenverrechnungssätze Unterhaltsreinigung</t>
  </si>
  <si>
    <t>Lohngruppe:</t>
  </si>
  <si>
    <t>Bundesland:</t>
  </si>
  <si>
    <t>in %</t>
  </si>
  <si>
    <t>in EUR</t>
  </si>
  <si>
    <t>A.</t>
  </si>
  <si>
    <t>Lohngebundene Kosten</t>
  </si>
  <si>
    <t>A.1.</t>
  </si>
  <si>
    <t>Lohnnebenkosten</t>
  </si>
  <si>
    <t>A.1.1.</t>
  </si>
  <si>
    <t>Rentenversicherung</t>
  </si>
  <si>
    <t>A.1.2.</t>
  </si>
  <si>
    <t>Krankenversicherung</t>
  </si>
  <si>
    <t>A.1.3.</t>
  </si>
  <si>
    <t>Arbeitslosenversicherung</t>
  </si>
  <si>
    <t>A.1.4.</t>
  </si>
  <si>
    <t>Pflegeversicherung</t>
  </si>
  <si>
    <t>Summe A.1. Lohnnebenkosten ( AG-Anteil )</t>
  </si>
  <si>
    <t>A.2.</t>
  </si>
  <si>
    <t>Lohnfolgekosten</t>
  </si>
  <si>
    <t>A.2.1.</t>
  </si>
  <si>
    <t>Urlaub</t>
  </si>
  <si>
    <t>A.2.2.</t>
  </si>
  <si>
    <t>Gesetzliche Feiertage</t>
  </si>
  <si>
    <t>A.2.3.</t>
  </si>
  <si>
    <t>Lohnfortzahlung im Krankheitsfall</t>
  </si>
  <si>
    <t>A.2.4.</t>
  </si>
  <si>
    <t>Arbeitsfreistellung</t>
  </si>
  <si>
    <t>A.2.6.</t>
  </si>
  <si>
    <t>Urlaubsgeld zusätzlich</t>
  </si>
  <si>
    <t>A.2.7.</t>
  </si>
  <si>
    <t>Sozialversicherungsanteil</t>
  </si>
  <si>
    <t>Summe A.2. Lohnfolgekosten</t>
  </si>
  <si>
    <t>A.3.</t>
  </si>
  <si>
    <t>Lohngebundene Zusatzkosten</t>
  </si>
  <si>
    <t>A.3.1.</t>
  </si>
  <si>
    <t>Unfallversicherung gesetzlich</t>
  </si>
  <si>
    <t>A.3.2.</t>
  </si>
  <si>
    <t>Haftpflichtversicherung</t>
  </si>
  <si>
    <t>A.3.3.</t>
  </si>
  <si>
    <t>Schwerbehindertenabgabe</t>
  </si>
  <si>
    <t>A.3.4.</t>
  </si>
  <si>
    <t>Beiträge zur Berufsorganisation</t>
  </si>
  <si>
    <t>Summe A.3. Lohngebundene Zusatzkosten</t>
  </si>
  <si>
    <t>B.</t>
  </si>
  <si>
    <t>Unternehmensbezogene Kosten</t>
  </si>
  <si>
    <t>B.1.</t>
  </si>
  <si>
    <t>Löhne/ Gehälter kaufm. Beschäftigte inkl. Lohnfolgekst.</t>
  </si>
  <si>
    <t>B.2.</t>
  </si>
  <si>
    <t>Löhne/ Gehälter techn. Beschäftigte inkl. Lohnfolgekst.</t>
  </si>
  <si>
    <t>B.3.</t>
  </si>
  <si>
    <t>Gewerbesteuer</t>
  </si>
  <si>
    <t>B.4.</t>
  </si>
  <si>
    <t>Fuhrparkkosten</t>
  </si>
  <si>
    <t>B.5.</t>
  </si>
  <si>
    <t>Verwaltungskosten</t>
  </si>
  <si>
    <t>Summe B Unternehmensbezogene Kosten</t>
  </si>
  <si>
    <t>C.</t>
  </si>
  <si>
    <t>Auftragsbezogene Kosten</t>
  </si>
  <si>
    <t>C.1.</t>
  </si>
  <si>
    <t>Löhne für Objektleiter und Vorarbeiter</t>
  </si>
  <si>
    <t>C.2.</t>
  </si>
  <si>
    <t>Materialkosten Reinigungs-/ Verbrauchsmaterial</t>
  </si>
  <si>
    <t>C.3.</t>
  </si>
  <si>
    <t>AFA und Betriebskosten Maschinen und Geräte</t>
  </si>
  <si>
    <t>C.4.</t>
  </si>
  <si>
    <t>Fertigungshilfskosten</t>
  </si>
  <si>
    <t>Summe C Auftragsbezogene Kosten</t>
  </si>
  <si>
    <t>D.</t>
  </si>
  <si>
    <t>Selbstkosten (Summe A. bis C.)</t>
  </si>
  <si>
    <t>E.</t>
  </si>
  <si>
    <t xml:space="preserve"> Risiko- und Gewinnaufschlag</t>
  </si>
  <si>
    <t>F.</t>
  </si>
  <si>
    <t>Gesamtzuschlag auf den Tariflohn</t>
  </si>
  <si>
    <t>Stundenverrechnungssatz an Werktagen</t>
  </si>
  <si>
    <t>Lohnkostenanteil am Preis</t>
  </si>
  <si>
    <t>Stundenverrechnungssatz für Nachtarbeit</t>
  </si>
  <si>
    <t>Stundenverrechnungssatz an S.u.F.tagen</t>
  </si>
  <si>
    <t>Std. mtl.</t>
  </si>
  <si>
    <t>Gesamtkosten netto</t>
  </si>
  <si>
    <t>Gesamtkosten brutto</t>
  </si>
  <si>
    <t>Kostengesamtübersicht Gebäude</t>
  </si>
  <si>
    <t>Gebäude</t>
  </si>
  <si>
    <t>Angaben des Anbieters</t>
  </si>
  <si>
    <t>Firma:</t>
  </si>
  <si>
    <t>Straße:</t>
  </si>
  <si>
    <t>PLZ / Ort:</t>
  </si>
  <si>
    <t>Tel-Nr:</t>
  </si>
  <si>
    <t>Fax-Nr:</t>
  </si>
  <si>
    <t>e-mail:</t>
  </si>
  <si>
    <t>Pos.</t>
  </si>
  <si>
    <t>Blatt</t>
  </si>
  <si>
    <t>Eingaben</t>
  </si>
  <si>
    <t>1.</t>
  </si>
  <si>
    <t>2.</t>
  </si>
  <si>
    <t>3.</t>
  </si>
  <si>
    <t>5.</t>
  </si>
  <si>
    <t>zur Ermittlung der Stundenverrechnungssätze</t>
  </si>
  <si>
    <t>SVS UR</t>
  </si>
  <si>
    <t>Reinigung</t>
  </si>
  <si>
    <t>Unterhalts-</t>
  </si>
  <si>
    <t>Turnus Boden- reinigung</t>
  </si>
  <si>
    <t>hineinkopieren ( Inhalte einfügen - Werte )</t>
  </si>
  <si>
    <t>Ausschlusskriterien:</t>
  </si>
  <si>
    <t>Wird der Schreibschutz aufgehoben oder Änderungen an</t>
  </si>
  <si>
    <t xml:space="preserve">Formeln oder Formaten vorgenommen, wird das Angebot </t>
  </si>
  <si>
    <t xml:space="preserve">nicht gewertet und führt zwingend zum Ausschluss aus </t>
  </si>
  <si>
    <t>der Ausschreibung!</t>
  </si>
  <si>
    <t xml:space="preserve">um die Vergleichbarkeit der Angebote zu gewährleisten </t>
  </si>
  <si>
    <t>Rundungen zugrunde gelegt werden!</t>
  </si>
  <si>
    <t>dürfen in der Kalkulation den Berechnungen keine</t>
  </si>
  <si>
    <t>Stundenverrechnungs- sätze für Regiearbeiten</t>
  </si>
  <si>
    <t>SVS Regie Unterhaltsreinigung</t>
  </si>
  <si>
    <t>Allgemeines:</t>
  </si>
  <si>
    <t>Reinigungsturnus</t>
  </si>
  <si>
    <t>A.1.5.</t>
  </si>
  <si>
    <t>sozialversicherungspflichtig</t>
  </si>
  <si>
    <t>Geringverdiener</t>
  </si>
  <si>
    <t>Tariflohn</t>
  </si>
  <si>
    <t>Mutterschaftsaufwendungen U2</t>
  </si>
  <si>
    <t>A.3.5.</t>
  </si>
  <si>
    <t>Insolvenzgeldumlage</t>
  </si>
  <si>
    <t>SVS</t>
  </si>
  <si>
    <t>Personalaufteilung SV - GV</t>
  </si>
  <si>
    <t>Stundenverrechnungssatz an S. u. F.tagen</t>
  </si>
  <si>
    <t>Unterhaltsreinigung</t>
  </si>
  <si>
    <t>Monats- reinigungs- stunden</t>
  </si>
  <si>
    <t>Preis jährl.</t>
  </si>
  <si>
    <t>Fläche monatlich</t>
  </si>
  <si>
    <t>qm Leistung pro Stunde GR</t>
  </si>
  <si>
    <t>Stunden pro Rgn.</t>
  </si>
  <si>
    <t>Grundreinigung</t>
  </si>
  <si>
    <t>SVS Regie Grundreinigung</t>
  </si>
  <si>
    <t>Std. jährlich</t>
  </si>
  <si>
    <t>Kalkulation der Stundenverrechnungssätze Grundreinigung</t>
  </si>
  <si>
    <t>durchschn.qm Leistung pro Stunde UHR</t>
  </si>
  <si>
    <t xml:space="preserve">P r e i s b l a t t </t>
  </si>
  <si>
    <t xml:space="preserve">Preisblatt </t>
  </si>
  <si>
    <t>4.</t>
  </si>
  <si>
    <t>bitte die gelb hinterlegten Zellen  ausfüllen.</t>
  </si>
  <si>
    <t>bitte in die gelb hinterlegten Zellen Ihre Kalkulationswerte</t>
  </si>
  <si>
    <t>jeden zweiten Tag Mo - Fr     (5 x in zwei Wochen)</t>
  </si>
  <si>
    <t>Turnusangabe</t>
  </si>
  <si>
    <t>Reinigungsart</t>
  </si>
  <si>
    <t>Die Personalaufteilung muss 100% ergeben!</t>
  </si>
  <si>
    <t>Die Personalaufteilung muss 100% ergeben</t>
  </si>
  <si>
    <t>EG</t>
  </si>
  <si>
    <t>Raumnummer</t>
  </si>
  <si>
    <t>Summe</t>
  </si>
  <si>
    <t>Raumbezeichnung</t>
  </si>
  <si>
    <t>SVS GR</t>
  </si>
  <si>
    <t>Fliesen</t>
  </si>
  <si>
    <t>Spinnweben entfernen</t>
  </si>
  <si>
    <t>Leistungsarten</t>
  </si>
  <si>
    <t>Reinigungsgruppen</t>
  </si>
  <si>
    <t>A</t>
  </si>
  <si>
    <t>C</t>
  </si>
  <si>
    <t>D</t>
  </si>
  <si>
    <t>E</t>
  </si>
  <si>
    <t>F</t>
  </si>
  <si>
    <t>G</t>
  </si>
  <si>
    <t>H</t>
  </si>
  <si>
    <t>Sanitärbereiche</t>
  </si>
  <si>
    <t>Obenarbeiten</t>
  </si>
  <si>
    <t>Papierkörbe und Abfallbehälter entleeren und Inhalt entsprechend den Vorschriften entsorgen</t>
  </si>
  <si>
    <t>s.K.</t>
  </si>
  <si>
    <t>Papierkörbe und Abfallbehälter mit Müllbeutel bestücken</t>
  </si>
  <si>
    <t>Papierkörbe und Abfallbehälter: entfernen haftender und nichthaftender Verschmutzungen</t>
  </si>
  <si>
    <t/>
  </si>
  <si>
    <t>Entfernen von Griffspuren an Türen (auch Glastüren und Vitrinen), Schränken und Lichtschaltern</t>
  </si>
  <si>
    <t>Schwarze Trittstellen an den Türen entfernen</t>
  </si>
  <si>
    <t>Türen und Türrahmen feucht reinigen</t>
  </si>
  <si>
    <t>Schränke außenseitig und oben feucht reinigen</t>
  </si>
  <si>
    <t>horiz.  Flächen bis 1,60m (wenn freigeräumt) feucht reinigen</t>
  </si>
  <si>
    <t>horiz.  Flächen über 1,60m (wenn freigeräumt) feucht reinigen</t>
  </si>
  <si>
    <t>Fensterbänke (wenn freigeräumt) feucht reinigen</t>
  </si>
  <si>
    <t>Heizkörper und Rohrleitungen feucht reinigen</t>
  </si>
  <si>
    <t>Wasch- bzw. Ausgussbecken, Duschen, Armaturen und Kachelschild vollflächig desinfizierend reinigen, Kalkansätze entfernen</t>
  </si>
  <si>
    <t>Handtuch- und Seifenspender außen feucht reinigen</t>
  </si>
  <si>
    <t>WC-Papier, Handtuch- und Seifenspender bestücken</t>
  </si>
  <si>
    <t>Spiegel und Ablagen nass reinigen und nachtrocknen</t>
  </si>
  <si>
    <t>Urinale, WC-Becken sowie -Sitzfläche und -Abdeckung vollflächig desinfizierend reinigen</t>
  </si>
  <si>
    <t xml:space="preserve">Spritzer im Spritzbereich (Wandfliesen, Trennwände etc.) entfernen </t>
  </si>
  <si>
    <t>Halterungen von WC-Bürsten und WC-Bürsten reinigen.</t>
  </si>
  <si>
    <t>Wandkachelbereiche allgemein feucht reinigen und nachtrocknen</t>
  </si>
  <si>
    <t>Trennwände im Sanitärbereich vollflächig nass reinigen</t>
  </si>
  <si>
    <t>Bodenreinigung:</t>
  </si>
  <si>
    <t>Saugen / Bürstsaugen (textile Beläge)</t>
  </si>
  <si>
    <t>Fußleisten reinigen</t>
  </si>
  <si>
    <t>Gullys durchspülen und auffüllen</t>
  </si>
  <si>
    <t>Absatzstrichentfernung</t>
  </si>
  <si>
    <t>Sockelleisten und Fußleisten feucht reinigen</t>
  </si>
  <si>
    <t>Bitte beachten:</t>
  </si>
  <si>
    <t>Leistungserbringung</t>
  </si>
  <si>
    <t>Mo, Mi, Fr, Di, Do, Mo, Mi…..</t>
  </si>
  <si>
    <t>Freitag</t>
  </si>
  <si>
    <t>siehe Turnus in der Kalkulationsdatei</t>
  </si>
  <si>
    <t xml:space="preserve">Leistungsverzeichnis </t>
  </si>
  <si>
    <t>Reinigungsgruppe</t>
  </si>
  <si>
    <t>(Grundreinigung)</t>
  </si>
  <si>
    <t>auszuführende Arbeiten</t>
  </si>
  <si>
    <r>
      <rPr>
        <b/>
        <sz val="14"/>
        <rFont val="Arial"/>
        <family val="2"/>
      </rPr>
      <t>Böden</t>
    </r>
  </si>
  <si>
    <r>
      <rPr>
        <sz val="14"/>
        <rFont val="Arial"/>
        <family val="2"/>
      </rPr>
      <t>Linoleum-, PVC-Böden</t>
    </r>
  </si>
  <si>
    <r>
      <rPr>
        <sz val="14"/>
        <rFont val="Arial"/>
        <family val="2"/>
      </rPr>
      <t>Boden rückstandsfrei abziehen, rückstandsfreie Reinigung auch von Sockelleisten und freien Seitenkanten, Boden neutralisieren und austrocknen, Neubeschichtung mit Schutzemulsion 2-fach</t>
    </r>
  </si>
  <si>
    <r>
      <rPr>
        <sz val="14"/>
        <rFont val="Arial"/>
        <family val="2"/>
      </rPr>
      <t>Waschbetonböden</t>
    </r>
  </si>
  <si>
    <t>Boden mit Grundreiniger abziehen, mit Wasser neutralisieren, Wasser mit Nasssauger aufnehmen</t>
  </si>
  <si>
    <r>
      <rPr>
        <sz val="14"/>
        <rFont val="Arial"/>
        <family val="2"/>
      </rPr>
      <t>Sporthallenböden</t>
    </r>
  </si>
  <si>
    <t>Boden rückstandsfrei abziehen, rückstandsfreie Reinigung auch von Sockelleisten und freien Seitenkanten, Boden neutralisieren und austrocknen, Einlassen mit Schutzemulsion</t>
  </si>
  <si>
    <r>
      <rPr>
        <sz val="14"/>
        <rFont val="Arial"/>
        <family val="2"/>
      </rPr>
      <t>Fliesenböden</t>
    </r>
  </si>
  <si>
    <r>
      <rPr>
        <sz val="14"/>
        <rFont val="Arial"/>
        <family val="2"/>
      </rPr>
      <t>Boden sauer und alkalisch abziehen, neutralisieren</t>
    </r>
  </si>
  <si>
    <r>
      <rPr>
        <sz val="14"/>
        <rFont val="Arial"/>
        <family val="2"/>
      </rPr>
      <t>Parkettböden</t>
    </r>
  </si>
  <si>
    <t>Nach Vorgaben des Herstellers aufarbeiten, wenn eine Beschichtung nötig ist, ist auch diese enthalten</t>
  </si>
  <si>
    <r>
      <rPr>
        <sz val="14"/>
        <rFont val="Arial"/>
        <family val="2"/>
      </rPr>
      <t>Teppichböden</t>
    </r>
  </si>
  <si>
    <r>
      <rPr>
        <sz val="14"/>
        <rFont val="Arial"/>
        <family val="2"/>
      </rPr>
      <t>extrahieren</t>
    </r>
  </si>
  <si>
    <r>
      <rPr>
        <sz val="14"/>
        <rFont val="Arial"/>
        <family val="2"/>
      </rPr>
      <t>Pflasterboden Fahrradkeller</t>
    </r>
  </si>
  <si>
    <t>Boden mit Wasser abspritzen, Wasser aufnehmen</t>
  </si>
  <si>
    <t>Bei der Grundreinigung ist das gesamte Mobiliar ist vor Durchführung der Arbeiten auszuräumen und danach wieder einzuräumen. Ausnahmen bilden lediglich fest montierte Verstellungen!</t>
  </si>
  <si>
    <t>sonstiges Mobiliar und Einrichtungsgegenstände in Räumen</t>
  </si>
  <si>
    <r>
      <rPr>
        <sz val="14"/>
        <rFont val="Arial"/>
        <family val="2"/>
      </rPr>
      <t>Türen, Stock, Lichtschalter, Anschlußdosen</t>
    </r>
  </si>
  <si>
    <r>
      <rPr>
        <sz val="14"/>
        <rFont val="Arial"/>
        <family val="2"/>
      </rPr>
      <t>feucht wischen, entfernen von Trittspuren mit Fettlöser</t>
    </r>
  </si>
  <si>
    <t>Lampen stehend, hängend auch über 1,60 m Höhe, (soweit nicht als Einzelposition definiert)</t>
  </si>
  <si>
    <r>
      <rPr>
        <sz val="14"/>
        <rFont val="Arial"/>
        <family val="2"/>
      </rPr>
      <t>entstauben</t>
    </r>
  </si>
  <si>
    <t>Schränke, Regale (soweit freigeräumt) horizontale und vertikale Flächen, außen und innen -auch über 1,60 m Höhe-    -</t>
  </si>
  <si>
    <t>entstauben, feucht wischen, haftende Verschmutzungen entfernen</t>
  </si>
  <si>
    <r>
      <rPr>
        <sz val="14"/>
        <rFont val="Arial"/>
        <family val="2"/>
      </rPr>
      <t>Schultische,Schreibtische, sonstige Tische</t>
    </r>
  </si>
  <si>
    <r>
      <rPr>
        <sz val="14"/>
        <rFont val="Arial"/>
        <family val="2"/>
      </rPr>
      <t>feucht wischen -horizontale/vertikale Flächen und Beine- (vereinzelte Rückstände von Kaugummiresten sind zu entfernen)</t>
    </r>
  </si>
  <si>
    <r>
      <rPr>
        <sz val="14"/>
        <rFont val="Arial"/>
        <family val="2"/>
      </rPr>
      <t>Stühle Holz-/Metall-/Kunststoffteile</t>
    </r>
  </si>
  <si>
    <t>feucht wischen -horizontale/vertikale Flächen und Beine- (vereinzelte Rückstände von Kaugummiresten sind zu entfernen)</t>
  </si>
  <si>
    <r>
      <rPr>
        <sz val="14"/>
        <rFont val="Arial"/>
        <family val="2"/>
      </rPr>
      <t>Stühle/Polster</t>
    </r>
  </si>
  <si>
    <t>staubsaugen, Flecken entfernen</t>
  </si>
  <si>
    <r>
      <rPr>
        <sz val="14"/>
        <rFont val="Arial"/>
        <family val="2"/>
      </rPr>
      <t>Stühle/Lederflächen</t>
    </r>
  </si>
  <si>
    <r>
      <rPr>
        <sz val="14"/>
        <rFont val="Arial"/>
        <family val="2"/>
      </rPr>
      <t>feucht wischen, reinigen nach Materialbeschaffenheit</t>
    </r>
  </si>
  <si>
    <t>Heizkörper (incl. Leitung, Abdeckung und Verkleidungen) -auch über 1,60 m Höhe</t>
  </si>
  <si>
    <r>
      <rPr>
        <sz val="14"/>
        <rFont val="Arial"/>
        <family val="2"/>
      </rPr>
      <t>komplett nass reinigen, trockenpolieren</t>
    </r>
  </si>
  <si>
    <r>
      <rPr>
        <sz val="14"/>
        <rFont val="Arial"/>
        <family val="2"/>
      </rPr>
      <t>Versorgungs- und Lichtleisten, Kabelverkleidungen.</t>
    </r>
  </si>
  <si>
    <r>
      <rPr>
        <sz val="14"/>
        <rFont val="Arial"/>
        <family val="2"/>
      </rPr>
      <t>entstauben, haftende Verschmutzungen entfernen</t>
    </r>
  </si>
  <si>
    <r>
      <rPr>
        <sz val="14"/>
        <rFont val="Arial"/>
        <family val="2"/>
      </rPr>
      <t>Schaukästen (freie Flächen)</t>
    </r>
  </si>
  <si>
    <r>
      <rPr>
        <sz val="14"/>
        <rFont val="Arial"/>
        <family val="2"/>
      </rPr>
      <t>nass reinigen innen und außen -ganzflächig-, trocken ledern</t>
    </r>
  </si>
  <si>
    <r>
      <rPr>
        <sz val="14"/>
        <rFont val="Arial"/>
        <family val="2"/>
      </rPr>
      <t>abwaschbare Wände</t>
    </r>
  </si>
  <si>
    <r>
      <rPr>
        <sz val="14"/>
        <rFont val="Arial"/>
        <family val="2"/>
      </rPr>
      <t>Grobverschmutzungen entfernen</t>
    </r>
  </si>
  <si>
    <t>sonstiges Mobiliar und Einrichtungsgegenstände in Gängen</t>
  </si>
  <si>
    <r>
      <rPr>
        <sz val="14"/>
        <rFont val="Arial"/>
        <family val="2"/>
      </rPr>
      <t>Bänke, Garderoben, Schuhablagen</t>
    </r>
  </si>
  <si>
    <r>
      <rPr>
        <sz val="14"/>
        <rFont val="Arial"/>
        <family val="2"/>
      </rPr>
      <t xml:space="preserve">entstauben, feucht wischen, haftende Verschmutzungen entfernen </t>
    </r>
  </si>
  <si>
    <r>
      <rPr>
        <sz val="14"/>
        <rFont val="Arial"/>
        <family val="2"/>
      </rPr>
      <t>Versorgungs- und Lichtleisten, Kabelverkleidungen</t>
    </r>
  </si>
  <si>
    <r>
      <rPr>
        <sz val="14"/>
        <rFont val="Arial"/>
        <family val="2"/>
      </rPr>
      <t>sonstige Stühle, Bänke,Tische</t>
    </r>
  </si>
  <si>
    <r>
      <rPr>
        <sz val="14"/>
        <rFont val="Arial"/>
        <family val="2"/>
      </rPr>
      <t>feucht wischen -horizontale/vertikale Flächen und Beine</t>
    </r>
  </si>
  <si>
    <r>
      <rPr>
        <sz val="14"/>
        <rFont val="Arial"/>
        <family val="2"/>
      </rPr>
      <t>Heizkörper (incl. Leitung, Abdeckung und Verkleidungen) -auch über 1,60 m Höhe</t>
    </r>
  </si>
  <si>
    <r>
      <rPr>
        <sz val="14"/>
        <rFont val="Arial"/>
        <family val="2"/>
      </rPr>
      <t>komplett nassreinigen, trockenpolieren</t>
    </r>
  </si>
  <si>
    <r>
      <rPr>
        <sz val="14"/>
        <rFont val="Arial"/>
        <family val="2"/>
      </rPr>
      <t>Garderobenschränke, sonstige Schränke, horizontale Und vertikale Oberflächen außen -auch über 1,60m Höhe</t>
    </r>
  </si>
  <si>
    <r>
      <rPr>
        <sz val="14"/>
        <rFont val="Arial"/>
        <family val="2"/>
      </rPr>
      <t>entstauben, feucht wischen, haftende Verschmutzungen entfernen</t>
    </r>
  </si>
  <si>
    <r>
      <rPr>
        <sz val="14"/>
        <rFont val="Arial"/>
        <family val="2"/>
      </rPr>
      <t>Hinweissschilder, Sicherungskästen, Feuerlösch-einrichtungen, sonstigeVerstellungen</t>
    </r>
  </si>
  <si>
    <r>
      <rPr>
        <sz val="14"/>
        <rFont val="Arial"/>
        <family val="2"/>
      </rPr>
      <t>nass reinigen innen und außen -ganzflächig, trocken ledern</t>
    </r>
  </si>
  <si>
    <r>
      <rPr>
        <sz val="14"/>
        <rFont val="Arial"/>
        <family val="2"/>
      </rPr>
      <t>Grundreinigung Sanitäranlagen</t>
    </r>
  </si>
  <si>
    <t xml:space="preserve">Böden, Wandfliesen,Trennwände, Armaturen, Toiletten, Urinale, Waschbecken, Abflussrohre, Wasserabläufe             </t>
  </si>
  <si>
    <t>nass reinigen, vollflächiges Entfernen aller Schmutz-, Fett- oder Kalkrückstände (auch in Fugen), Ausblühungen entfernen, trockenpolieren aller Oberflächen</t>
  </si>
  <si>
    <t>Grundreiniung Küchen</t>
  </si>
  <si>
    <t>Böden, Wandfliesen, Armaturen, Küchenzelle -vertikale und horizontale Flächen außen, Spülbecken, Wasserabläufe, Entlüftungsrohre, Deckenkonstruktionen</t>
  </si>
  <si>
    <t>nass reinigen, vollflächiges Entfernen aller Schutz-, Fett- oder Kalkrückstände, trockenpolieren aller Oberflächen</t>
  </si>
  <si>
    <t>1.OG</t>
  </si>
  <si>
    <t xml:space="preserve">Burghausen </t>
  </si>
  <si>
    <t>Bayern</t>
  </si>
  <si>
    <t>SOS_RecID</t>
  </si>
  <si>
    <t>K-14090-262-0-0</t>
  </si>
  <si>
    <t>SOS_DocID</t>
  </si>
  <si>
    <t>60023969</t>
  </si>
  <si>
    <t>SOS_ProgBereich</t>
  </si>
  <si>
    <t>SOS_MandantNr</t>
  </si>
  <si>
    <t>1</t>
  </si>
  <si>
    <t>SOS_FirmenNummer</t>
  </si>
  <si>
    <t>SOS_DocDatum</t>
  </si>
  <si>
    <t>01.10.2018</t>
  </si>
  <si>
    <t>SOS_DocUhrzeit</t>
  </si>
  <si>
    <t>SOS_FirmenName</t>
  </si>
  <si>
    <t>Werner Companies GmbH</t>
  </si>
  <si>
    <t>SOS_DocAbsender</t>
  </si>
  <si>
    <t>Werner Companies GmbH, Keplerring 1, 84030 Ergolding</t>
  </si>
  <si>
    <t>SOS_DocOrt</t>
  </si>
  <si>
    <t>Ergolding</t>
  </si>
  <si>
    <t>SOS_Versandart</t>
  </si>
  <si>
    <t>SOS_UnserZeichen</t>
  </si>
  <si>
    <t>SOS_IhrZeichen</t>
  </si>
  <si>
    <t>SOS_IhreNachricht</t>
  </si>
  <si>
    <t>SOS_ManID</t>
  </si>
  <si>
    <t>SOS_ADStatus</t>
  </si>
  <si>
    <t>Kunde</t>
  </si>
  <si>
    <t>SOS_ADNummer</t>
  </si>
  <si>
    <t>14090</t>
  </si>
  <si>
    <t>SOS_ADStatusNummer</t>
  </si>
  <si>
    <t>K14090</t>
  </si>
  <si>
    <t>SOS_AngebotsNummer</t>
  </si>
  <si>
    <t>4/0</t>
  </si>
  <si>
    <t>SOS_BelegPath</t>
  </si>
  <si>
    <t>SOS_MitarbeiterAnrede</t>
  </si>
  <si>
    <t>SOS_Unterzeichner</t>
  </si>
  <si>
    <t>SOS_MitarbeiterMail</t>
  </si>
  <si>
    <t>SOS_MitarbeiterName</t>
  </si>
  <si>
    <t>SOS_MitarbeiterTelefon</t>
  </si>
  <si>
    <t>SOS_MitarbeiterFax</t>
  </si>
  <si>
    <t>SOS_Unterschriftsblock</t>
  </si>
  <si>
    <t>SOS_MitarbeiterAbteilung</t>
  </si>
  <si>
    <t>SOS_AdrName</t>
  </si>
  <si>
    <t>SOS_Ort</t>
  </si>
  <si>
    <t>SOS_Strasse_PLZ_Ort</t>
  </si>
  <si>
    <t xml:space="preserve">,  </t>
  </si>
  <si>
    <t>SOS_AdrAnschrift</t>
  </si>
  <si>
    <t>SOS_Versendeinfo</t>
  </si>
  <si>
    <t xml:space="preserve"> </t>
  </si>
  <si>
    <t>SOS_AngebotsRelease</t>
  </si>
  <si>
    <t>0</t>
  </si>
  <si>
    <t>SOS_AngebotsBetriebsNr</t>
  </si>
  <si>
    <t>SOS_AngebotsVertreterNr</t>
  </si>
  <si>
    <t>31</t>
  </si>
  <si>
    <t>SOS_AngebotsDatum</t>
  </si>
  <si>
    <t>26.11.2010</t>
  </si>
  <si>
    <t>SOS_AngebotsMenge</t>
  </si>
  <si>
    <t>1,00</t>
  </si>
  <si>
    <t>SOS_AngebotsMengenEinheit</t>
  </si>
  <si>
    <t>h</t>
  </si>
  <si>
    <t>SOS_AngebotsEinzelPreis</t>
  </si>
  <si>
    <t>1.645,00000 €</t>
  </si>
  <si>
    <t>SOS_AngebotsGesamtPreis</t>
  </si>
  <si>
    <t>1.645,00 €</t>
  </si>
  <si>
    <t>SOS_AngebotsMonatsPreis</t>
  </si>
  <si>
    <t>0,00 €</t>
  </si>
  <si>
    <t>SOS_AngebotsJahresPreis</t>
  </si>
  <si>
    <t>SOS_AngebotsSVS</t>
  </si>
  <si>
    <t>SOS_AngebotsTurnus</t>
  </si>
  <si>
    <t>13:51:50</t>
  </si>
  <si>
    <t>SOS_SAVEMAN</t>
  </si>
  <si>
    <t>HKPE.2.01</t>
  </si>
  <si>
    <t>HKPE.2.02</t>
  </si>
  <si>
    <t>HKPE.2.03</t>
  </si>
  <si>
    <t>HKPE.2.04</t>
  </si>
  <si>
    <t>HKPE.2.05</t>
  </si>
  <si>
    <t>HKPE.2.06</t>
  </si>
  <si>
    <t>HKPE.2.07</t>
  </si>
  <si>
    <t>HKPE.2.08</t>
  </si>
  <si>
    <t>HKPE.2.09</t>
  </si>
  <si>
    <t>HKPE.2.10</t>
  </si>
  <si>
    <t>HKPE.2.11</t>
  </si>
  <si>
    <t>HKPE.2.12</t>
  </si>
  <si>
    <t>HKPE.2.13</t>
  </si>
  <si>
    <t>HKPE.2.14</t>
  </si>
  <si>
    <t>HKPE.2.15</t>
  </si>
  <si>
    <t>HKPE.2.16</t>
  </si>
  <si>
    <t>HKPE.2.17</t>
  </si>
  <si>
    <t>HKPE.2.18</t>
  </si>
  <si>
    <t>HKPE.2.19</t>
  </si>
  <si>
    <t>HKPE.2.20</t>
  </si>
  <si>
    <t>HKPE.2.21</t>
  </si>
  <si>
    <t>HKPE.2.22</t>
  </si>
  <si>
    <t>HKPE.2.23</t>
  </si>
  <si>
    <t>HKPE.2.24</t>
  </si>
  <si>
    <t>HKPE.2.25</t>
  </si>
  <si>
    <t>HKPE.2.26</t>
  </si>
  <si>
    <t>HKPE.3.01</t>
  </si>
  <si>
    <t>HKPE.3.02</t>
  </si>
  <si>
    <t>HKPE.3.03</t>
  </si>
  <si>
    <t>HKPE.3.04</t>
  </si>
  <si>
    <t>HKPE.3.05</t>
  </si>
  <si>
    <t>HKPE.3.06</t>
  </si>
  <si>
    <t>HKPE.3.07</t>
  </si>
  <si>
    <t>HKPE.3.08</t>
  </si>
  <si>
    <t>HKPE.3.09</t>
  </si>
  <si>
    <t>HKPE.3.10</t>
  </si>
  <si>
    <t>HKPE.3.11</t>
  </si>
  <si>
    <t>HKPE.3.12</t>
  </si>
  <si>
    <t>HKPE.3.13</t>
  </si>
  <si>
    <t>HKPE.3.14</t>
  </si>
  <si>
    <t>HKPE.3.15</t>
  </si>
  <si>
    <t>HKPE.3.16</t>
  </si>
  <si>
    <t>HKPE.3.17</t>
  </si>
  <si>
    <t>HKPE.3.18</t>
  </si>
  <si>
    <t>HKPE.3.19</t>
  </si>
  <si>
    <t>HKPE.3.20</t>
  </si>
  <si>
    <t>HKPE.4.01</t>
  </si>
  <si>
    <t>HKPE.4.02</t>
  </si>
  <si>
    <t>HKPE.4.03</t>
  </si>
  <si>
    <t>HKPE.4.04</t>
  </si>
  <si>
    <t>HKPE.4.05</t>
  </si>
  <si>
    <t>HKPE.4.06</t>
  </si>
  <si>
    <t>HKPE.4.07</t>
  </si>
  <si>
    <t>HKPE.4.08</t>
  </si>
  <si>
    <t>HKPE.4.09</t>
  </si>
  <si>
    <t>HKPE.4.10</t>
  </si>
  <si>
    <t>HKPE.4.11</t>
  </si>
  <si>
    <t>HKPE.4.12</t>
  </si>
  <si>
    <t>HKPE.4.13</t>
  </si>
  <si>
    <t>HKPE.4.14</t>
  </si>
  <si>
    <t>HKPE.4.15</t>
  </si>
  <si>
    <t>HKPE.4.16</t>
  </si>
  <si>
    <t>HKPE.4.17</t>
  </si>
  <si>
    <t>HKPE.4.18</t>
  </si>
  <si>
    <t>HKPE.4.19</t>
  </si>
  <si>
    <t>HKPE.5.01</t>
  </si>
  <si>
    <t>HKPE.5.02</t>
  </si>
  <si>
    <t>HKPE.5.03</t>
  </si>
  <si>
    <t>HKPE.5.04</t>
  </si>
  <si>
    <t>HKPE.5.05</t>
  </si>
  <si>
    <t>HKPE.5.06</t>
  </si>
  <si>
    <t>HKPE.5.07</t>
  </si>
  <si>
    <t>HKPE.5.08</t>
  </si>
  <si>
    <t>HKPE.5.09</t>
  </si>
  <si>
    <t>HKPE.5.10</t>
  </si>
  <si>
    <t>HKPE.5.11</t>
  </si>
  <si>
    <t>HKPE.5.12</t>
  </si>
  <si>
    <t>HKPE.5.13</t>
  </si>
  <si>
    <t>HKPE.5.14</t>
  </si>
  <si>
    <t>HKPE.5.15</t>
  </si>
  <si>
    <t>HKPE.5.16</t>
  </si>
  <si>
    <t>HKPE.5.17</t>
  </si>
  <si>
    <t>HKPE.5.18</t>
  </si>
  <si>
    <t>HKPE.6.01</t>
  </si>
  <si>
    <t>HKPE.6.02</t>
  </si>
  <si>
    <t>HKPE.6.03</t>
  </si>
  <si>
    <t>HKPE.6.04</t>
  </si>
  <si>
    <t>HKPE.6.05</t>
  </si>
  <si>
    <t>HKPE.6.06</t>
  </si>
  <si>
    <t>HKPE.6.07</t>
  </si>
  <si>
    <t>HKPE.6.08</t>
  </si>
  <si>
    <t>HKPE.6.09</t>
  </si>
  <si>
    <t>HKPE.6.10</t>
  </si>
  <si>
    <t>HKPE.6.11</t>
  </si>
  <si>
    <t>HKPE.6.12</t>
  </si>
  <si>
    <t>HKPE.6.13</t>
  </si>
  <si>
    <t>HKPE.6.14</t>
  </si>
  <si>
    <t>HKPE.6.15</t>
  </si>
  <si>
    <t>HKPE.6.16</t>
  </si>
  <si>
    <t>HKPE.6.17</t>
  </si>
  <si>
    <t>HKPE.6.18</t>
  </si>
  <si>
    <t>HKPE.6.19</t>
  </si>
  <si>
    <t>2.OG</t>
  </si>
  <si>
    <t>3.OG</t>
  </si>
  <si>
    <t xml:space="preserve">4.OG </t>
  </si>
  <si>
    <t>Widerstandsfähig gegen Elektrolyte
Ableitfähig gegen elektrostat. Ladung</t>
  </si>
  <si>
    <t>Linoleum</t>
  </si>
  <si>
    <t>Industrieparkett</t>
  </si>
  <si>
    <t>Übergang, Warten, WF</t>
  </si>
  <si>
    <t>Flur 1</t>
  </si>
  <si>
    <t>Technik ELT/Batterie</t>
  </si>
  <si>
    <t>WC Mädchen</t>
  </si>
  <si>
    <t>Besprechung</t>
  </si>
  <si>
    <t>Aus- und Rückgabe</t>
  </si>
  <si>
    <t>Cateringküche</t>
  </si>
  <si>
    <t>Nebenraum</t>
  </si>
  <si>
    <t>Hauspersonal</t>
  </si>
  <si>
    <t>Hausmeister Du+WC</t>
  </si>
  <si>
    <t>Lehrküche</t>
  </si>
  <si>
    <t>mutlifunkt. Mitte</t>
  </si>
  <si>
    <t>Fö-Klasse/ NR Mensa</t>
  </si>
  <si>
    <t xml:space="preserve">Flur 2 </t>
  </si>
  <si>
    <t xml:space="preserve">Treppenflur EG </t>
  </si>
  <si>
    <t xml:space="preserve">Windfang SVE </t>
  </si>
  <si>
    <t xml:space="preserve">Garderobe SVE </t>
  </si>
  <si>
    <t xml:space="preserve">WC SVE </t>
  </si>
  <si>
    <t>Pestalozzi SVE-Gruppe</t>
  </si>
  <si>
    <t xml:space="preserve">WC barrierefrei </t>
  </si>
  <si>
    <t>Wartezone</t>
  </si>
  <si>
    <t xml:space="preserve">WC Buben </t>
  </si>
  <si>
    <t>Technik ELT</t>
  </si>
  <si>
    <t>stell.Sch-Leitg. (Bibliothek)</t>
  </si>
  <si>
    <t>Schulleitung (OGS-Spätgr.)</t>
  </si>
  <si>
    <t>Sekretariat (OGS-Büro)</t>
  </si>
  <si>
    <t>Flur 3</t>
  </si>
  <si>
    <t>Pestalozzi - Klasse 3</t>
  </si>
  <si>
    <t>Einzeltherapie</t>
  </si>
  <si>
    <t>Putzraum</t>
  </si>
  <si>
    <t>Garderobe 3</t>
  </si>
  <si>
    <t>Pestalozzi OGTS 1</t>
  </si>
  <si>
    <t>Pestalozzi OGTS 2</t>
  </si>
  <si>
    <t xml:space="preserve">Treppenflur 1.OG </t>
  </si>
  <si>
    <t xml:space="preserve">Pestalozzi Klasse 1 </t>
  </si>
  <si>
    <t>Pestalozzi Teamraum</t>
  </si>
  <si>
    <t>Pestalozzi Büro</t>
  </si>
  <si>
    <t>Garderobe 1</t>
  </si>
  <si>
    <t>Garderobe 2</t>
  </si>
  <si>
    <t xml:space="preserve">Flur 1 </t>
  </si>
  <si>
    <t>Pestalozzi Klasse 2</t>
  </si>
  <si>
    <t>WC Personal</t>
  </si>
  <si>
    <t>Technik</t>
  </si>
  <si>
    <t>HK OGTS-Gruppe</t>
  </si>
  <si>
    <t>HK Marktplatz</t>
  </si>
  <si>
    <t xml:space="preserve">Treppenflur 2.OG </t>
  </si>
  <si>
    <t>HK Team-Raum</t>
  </si>
  <si>
    <t>HK Nebenr. Kreativr.</t>
  </si>
  <si>
    <t>Aufenthaltszone 1</t>
  </si>
  <si>
    <t>Aufenthaltszone 2</t>
  </si>
  <si>
    <t>HK OGTS Kreativraum</t>
  </si>
  <si>
    <t xml:space="preserve">Galerie </t>
  </si>
  <si>
    <t xml:space="preserve">HK Klasse </t>
  </si>
  <si>
    <t xml:space="preserve">Treppenflur 3.OG </t>
  </si>
  <si>
    <t xml:space="preserve">Technik </t>
  </si>
  <si>
    <t>Garderobe 4</t>
  </si>
  <si>
    <t xml:space="preserve">HK - Klasse </t>
  </si>
  <si>
    <t>Treppenflur 4.OG</t>
  </si>
  <si>
    <t>HK Büro</t>
  </si>
  <si>
    <t xml:space="preserve">Garderobe 1 </t>
  </si>
  <si>
    <t>Hans-Kammerer-Schule - Neubau</t>
  </si>
  <si>
    <t>Mozartstraße 8</t>
  </si>
  <si>
    <t>HKPE 3.21</t>
  </si>
  <si>
    <t>1. OG</t>
  </si>
  <si>
    <t>letzter Freitag im August</t>
  </si>
  <si>
    <t>2 x im Jahr (letzter Freitag im Juni/Dezember</t>
  </si>
  <si>
    <t>3 x im Jahr (letzter Freitag im April/August/Dezember)</t>
  </si>
  <si>
    <t>4 x im Jahr (letzter Freitag im März/Juni/September/Dezember)</t>
  </si>
  <si>
    <t>J4</t>
  </si>
  <si>
    <t>6 x im Jahr (letzter Freitag im Februar/April/Juni/August/Oktober/
Dezember)</t>
  </si>
  <si>
    <t>J6</t>
  </si>
  <si>
    <t>2 x monatlich (1. und 3. Freitag im Monat)</t>
  </si>
  <si>
    <t>letzter Freitag im Monat</t>
  </si>
  <si>
    <t>2 x wöchentlich (Di, Do)</t>
  </si>
  <si>
    <t>3 x wöchentlich (Mo,Mi,Fr)</t>
  </si>
  <si>
    <t>4 x wöchentlich (Mo,Di,Do,Fr)</t>
  </si>
  <si>
    <t>5 x wöchentlich (Mo-Fr)</t>
  </si>
  <si>
    <t>6 x wöchentlich (Mo-Sa)</t>
  </si>
  <si>
    <t>7 x wöchentlich (Mo-So)</t>
  </si>
  <si>
    <t>Feuchtwischen (Industrieparkett)
analog Nasswischen/Trockenreinigung</t>
  </si>
  <si>
    <t>Handläufe und Geländer feucht reinigen</t>
  </si>
  <si>
    <t xml:space="preserve">Wände, Boden im  Aufzug und Bedienelement Aufzug mit geeigneten Mitteln reinigen  </t>
  </si>
  <si>
    <t>Tafel, Kreide- /Schwammablage feucht reinigen</t>
  </si>
  <si>
    <t xml:space="preserve">1M </t>
  </si>
  <si>
    <t>Turnhalle</t>
  </si>
  <si>
    <t>Umkleide, Umkleide Schwimmbad</t>
  </si>
  <si>
    <t>Lagerräume / Lehrmittel</t>
  </si>
  <si>
    <t>Aulen inkl. Bühnen und Gardrobenbereich</t>
  </si>
  <si>
    <t xml:space="preserve">Schüleraufenthalt, Pausenzonen </t>
  </si>
  <si>
    <t>Lehrmittel, Funktion, Kopieren, Vorbereitung</t>
  </si>
  <si>
    <t>Verwaltung/ Büroräume und Lehrerzimmer</t>
  </si>
  <si>
    <t>Treppen und Aufzug</t>
  </si>
  <si>
    <t>Flure und Eingangsbereiche</t>
  </si>
  <si>
    <t>Fachräume</t>
  </si>
  <si>
    <t>Klassenräume</t>
  </si>
  <si>
    <t>O</t>
  </si>
  <si>
    <t>M</t>
  </si>
  <si>
    <t>L</t>
  </si>
  <si>
    <t>K</t>
  </si>
  <si>
    <t xml:space="preserve">J </t>
  </si>
  <si>
    <t>I</t>
  </si>
  <si>
    <t>Leistungsverzeichnis / Arbeiten und Turnus für die Unterhaltsreinigung für Schulen, Turnhallen und Schwimmbad</t>
  </si>
  <si>
    <t>Aufzug</t>
  </si>
  <si>
    <t>HKPE 2.02a</t>
  </si>
  <si>
    <t>Tische  (wenn freigeräumt)
Schülertische feucht reinigen, (Schüler stuhlen auf!)</t>
  </si>
  <si>
    <t>Nasswischen (2-stufig)/
Trockenreinigung
bei 2 w: Sommer: 1 x nass/1 x trocken
Winter: 2 x nass
bei 3w: Sommer: 1 x nass/2  x trocken
Winter: 2 x nass/1 x trocken
bei 4w: Sommer: 1 x nass/3 x trocken
Winter: 2 x nass/2 x trocken
bei 5w: Sommer: 2 x nass/3 x trocken
Winter: 3 x nass/2 x trocken</t>
  </si>
  <si>
    <t>Schmutzfangende Einrichtungen absaugen, 
im Winter mit Nasssauger</t>
  </si>
  <si>
    <t>J</t>
  </si>
  <si>
    <t>Mensa-Küche,  Speiseräume</t>
  </si>
  <si>
    <t>Personalküche, Schul-, Lehrküche,Teeküche</t>
  </si>
  <si>
    <t>Spülbecken, Ablage, Armaturen, Herde, Kühlschränke (außen) haftenden und nichthaftenden Schmutz entfernen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</si>
</sst>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]#,##0.00;[Red]\-[$€]#,##0.00"/>
    <numFmt numFmtId="166" formatCode="#,##0.00\ [$€-1]"/>
    <numFmt numFmtId="167" formatCode="&quot;+&quot;\ 0.00%\ &quot;MwSt.&quot;"/>
    <numFmt numFmtId="168" formatCode="#,##0.00\ &quot;€&quot;"/>
    <numFmt numFmtId="169" formatCode="_-* #,##0\ _€_-;\-* #,##0\ _€_-;_-* &quot;-&quot;??\ _€_-;_-@_-"/>
    <numFmt numFmtId="170" formatCode="_-* #,##0.00\ _D_M_-;\-* #,##0.00\ _D_M_-;_-* &quot;-&quot;??\ _D_M_-;_-@_-"/>
  </numFmts>
  <fonts count="37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6"/>
      <name val="Tahoma"/>
      <family val="2"/>
    </font>
    <font>
      <u/>
      <sz val="14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u/>
      <sz val="10"/>
      <color indexed="10"/>
      <name val="Tahoma"/>
      <family val="2"/>
    </font>
    <font>
      <b/>
      <sz val="10"/>
      <color rgb="FFFF0000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4"/>
      <name val="Tahoma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sz val="12"/>
      <color rgb="FF00000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6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163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7" fillId="0" borderId="0"/>
    <xf numFmtId="170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20">
    <xf numFmtId="0" fontId="0" fillId="0" borderId="0" xfId="0"/>
    <xf numFmtId="10" fontId="6" fillId="0" borderId="2" xfId="3" applyNumberFormat="1" applyFont="1" applyFill="1" applyBorder="1" applyAlignment="1" applyProtection="1">
      <alignment horizontal="center" vertical="center"/>
      <protection hidden="1"/>
    </xf>
    <xf numFmtId="10" fontId="6" fillId="0" borderId="19" xfId="3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4" fillId="0" borderId="37" xfId="0" applyFont="1" applyBorder="1" applyAlignment="1" applyProtection="1">
      <alignment horizontal="left"/>
    </xf>
    <xf numFmtId="0" fontId="4" fillId="0" borderId="38" xfId="0" applyFont="1" applyBorder="1" applyProtection="1"/>
    <xf numFmtId="0" fontId="6" fillId="0" borderId="38" xfId="0" applyFont="1" applyBorder="1" applyProtection="1"/>
    <xf numFmtId="0" fontId="6" fillId="0" borderId="39" xfId="0" applyFont="1" applyBorder="1" applyProtection="1"/>
    <xf numFmtId="0" fontId="6" fillId="0" borderId="0" xfId="0" applyFont="1" applyProtection="1"/>
    <xf numFmtId="0" fontId="4" fillId="0" borderId="40" xfId="0" applyFont="1" applyBorder="1" applyAlignment="1" applyProtection="1">
      <alignment horizontal="left"/>
    </xf>
    <xf numFmtId="0" fontId="4" fillId="0" borderId="0" xfId="0" applyFont="1" applyBorder="1" applyProtection="1"/>
    <xf numFmtId="0" fontId="6" fillId="0" borderId="0" xfId="0" applyFont="1" applyBorder="1" applyProtection="1"/>
    <xf numFmtId="0" fontId="6" fillId="0" borderId="41" xfId="0" applyFont="1" applyBorder="1" applyProtection="1"/>
    <xf numFmtId="0" fontId="6" fillId="0" borderId="40" xfId="0" applyFont="1" applyBorder="1" applyAlignment="1" applyProtection="1">
      <alignment vertical="center"/>
    </xf>
    <xf numFmtId="0" fontId="6" fillId="0" borderId="4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</xf>
    <xf numFmtId="0" fontId="6" fillId="0" borderId="42" xfId="0" applyFont="1" applyBorder="1" applyAlignment="1" applyProtection="1">
      <alignment horizontal="center"/>
    </xf>
    <xf numFmtId="0" fontId="6" fillId="0" borderId="43" xfId="0" applyFont="1" applyBorder="1" applyProtection="1"/>
    <xf numFmtId="49" fontId="6" fillId="0" borderId="43" xfId="0" applyNumberFormat="1" applyFont="1" applyFill="1" applyBorder="1" applyProtection="1"/>
    <xf numFmtId="49" fontId="6" fillId="0" borderId="44" xfId="0" applyNumberFormat="1" applyFont="1" applyFill="1" applyBorder="1" applyProtection="1"/>
    <xf numFmtId="0" fontId="6" fillId="0" borderId="0" xfId="0" applyFont="1" applyAlignment="1" applyProtection="1">
      <alignment horizontal="center"/>
    </xf>
    <xf numFmtId="0" fontId="6" fillId="0" borderId="37" xfId="0" applyFont="1" applyBorder="1" applyAlignment="1" applyProtection="1">
      <alignment horizontal="center"/>
    </xf>
    <xf numFmtId="0" fontId="11" fillId="2" borderId="45" xfId="0" applyFont="1" applyFill="1" applyBorder="1" applyAlignment="1" applyProtection="1">
      <alignment horizontal="center"/>
    </xf>
    <xf numFmtId="0" fontId="11" fillId="2" borderId="4" xfId="0" applyFont="1" applyFill="1" applyBorder="1" applyProtection="1"/>
    <xf numFmtId="0" fontId="6" fillId="0" borderId="40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6" fillId="0" borderId="41" xfId="0" applyFont="1" applyFill="1" applyBorder="1" applyProtection="1"/>
    <xf numFmtId="0" fontId="6" fillId="0" borderId="0" xfId="0" applyFont="1" applyFill="1" applyProtection="1"/>
    <xf numFmtId="0" fontId="12" fillId="0" borderId="40" xfId="0" applyFont="1" applyBorder="1" applyAlignment="1" applyProtection="1">
      <alignment horizontal="center"/>
    </xf>
    <xf numFmtId="0" fontId="14" fillId="0" borderId="0" xfId="0" applyFont="1" applyBorder="1" applyProtection="1"/>
    <xf numFmtId="0" fontId="12" fillId="0" borderId="0" xfId="0" applyFont="1" applyBorder="1" applyProtection="1"/>
    <xf numFmtId="0" fontId="13" fillId="0" borderId="0" xfId="0" applyFont="1" applyBorder="1" applyProtection="1"/>
    <xf numFmtId="0" fontId="13" fillId="0" borderId="40" xfId="0" applyFont="1" applyBorder="1" applyAlignment="1" applyProtection="1">
      <alignment horizontal="center"/>
    </xf>
    <xf numFmtId="0" fontId="6" fillId="0" borderId="44" xfId="0" applyFont="1" applyBorder="1" applyProtection="1"/>
    <xf numFmtId="0" fontId="4" fillId="0" borderId="0" xfId="4" applyFont="1" applyBorder="1" applyAlignment="1" applyProtection="1">
      <alignment horizontal="left" vertical="center"/>
      <protection hidden="1"/>
    </xf>
    <xf numFmtId="0" fontId="6" fillId="0" borderId="0" xfId="4" applyFont="1" applyBorder="1" applyAlignment="1" applyProtection="1">
      <alignment vertical="center"/>
      <protection hidden="1"/>
    </xf>
    <xf numFmtId="0" fontId="6" fillId="0" borderId="0" xfId="4" applyNumberFormat="1" applyFont="1" applyBorder="1" applyAlignment="1" applyProtection="1">
      <alignment vertical="center"/>
      <protection hidden="1"/>
    </xf>
    <xf numFmtId="10" fontId="6" fillId="0" borderId="0" xfId="4" applyNumberFormat="1" applyFont="1" applyBorder="1" applyAlignment="1" applyProtection="1">
      <alignment vertical="center"/>
      <protection hidden="1"/>
    </xf>
    <xf numFmtId="166" fontId="6" fillId="0" borderId="0" xfId="4" applyNumberFormat="1" applyFont="1" applyBorder="1" applyAlignment="1" applyProtection="1">
      <alignment vertical="center"/>
      <protection hidden="1"/>
    </xf>
    <xf numFmtId="1" fontId="6" fillId="0" borderId="14" xfId="4" applyNumberFormat="1" applyFont="1" applyBorder="1" applyAlignment="1" applyProtection="1">
      <alignment horizontal="center" vertical="center" wrapText="1"/>
      <protection hidden="1"/>
    </xf>
    <xf numFmtId="10" fontId="6" fillId="0" borderId="16" xfId="4" applyNumberFormat="1" applyFont="1" applyBorder="1" applyAlignment="1" applyProtection="1">
      <alignment horizontal="centerContinuous" vertical="center"/>
      <protection hidden="1"/>
    </xf>
    <xf numFmtId="166" fontId="6" fillId="0" borderId="17" xfId="4" applyNumberFormat="1" applyFont="1" applyBorder="1" applyAlignment="1" applyProtection="1">
      <alignment horizontal="centerContinuous" vertical="center"/>
      <protection hidden="1"/>
    </xf>
    <xf numFmtId="1" fontId="6" fillId="0" borderId="18" xfId="4" applyNumberFormat="1" applyFont="1" applyBorder="1" applyAlignment="1" applyProtection="1">
      <alignment horizontal="center" vertical="center" wrapText="1"/>
      <protection hidden="1"/>
    </xf>
    <xf numFmtId="10" fontId="6" fillId="0" borderId="4" xfId="4" applyNumberFormat="1" applyFont="1" applyBorder="1" applyAlignment="1" applyProtection="1">
      <alignment horizontal="center" vertical="center"/>
      <protection hidden="1"/>
    </xf>
    <xf numFmtId="166" fontId="6" fillId="0" borderId="10" xfId="4" applyNumberFormat="1" applyFont="1" applyBorder="1" applyAlignment="1" applyProtection="1">
      <alignment horizontal="center" vertical="center"/>
      <protection hidden="1"/>
    </xf>
    <xf numFmtId="0" fontId="6" fillId="0" borderId="0" xfId="4" applyNumberFormat="1" applyFont="1" applyBorder="1" applyAlignment="1" applyProtection="1">
      <alignment horizontal="left" vertical="center"/>
      <protection hidden="1"/>
    </xf>
    <xf numFmtId="10" fontId="6" fillId="0" borderId="1" xfId="3" applyNumberFormat="1" applyFont="1" applyFill="1" applyBorder="1" applyAlignment="1" applyProtection="1">
      <alignment horizontal="center" vertical="center"/>
      <protection hidden="1"/>
    </xf>
    <xf numFmtId="1" fontId="6" fillId="0" borderId="0" xfId="4" applyNumberFormat="1" applyFont="1" applyBorder="1" applyAlignment="1" applyProtection="1">
      <alignment horizontal="center" vertical="center"/>
      <protection hidden="1"/>
    </xf>
    <xf numFmtId="1" fontId="4" fillId="0" borderId="4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Border="1" applyAlignment="1" applyProtection="1">
      <alignment vertical="center"/>
      <protection hidden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/>
      <protection hidden="1"/>
    </xf>
    <xf numFmtId="0" fontId="4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vertical="center" wrapText="1"/>
      <protection hidden="1"/>
    </xf>
    <xf numFmtId="49" fontId="6" fillId="3" borderId="1" xfId="0" applyNumberFormat="1" applyFont="1" applyFill="1" applyBorder="1" applyAlignment="1" applyProtection="1">
      <alignment vertical="center"/>
      <protection locked="0"/>
    </xf>
    <xf numFmtId="49" fontId="6" fillId="3" borderId="2" xfId="0" applyNumberFormat="1" applyFont="1" applyFill="1" applyBorder="1" applyAlignment="1" applyProtection="1">
      <alignment vertical="center"/>
      <protection locked="0"/>
    </xf>
    <xf numFmtId="49" fontId="6" fillId="3" borderId="32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vertical="center"/>
      <protection hidden="1"/>
    </xf>
    <xf numFmtId="0" fontId="4" fillId="4" borderId="34" xfId="0" applyFont="1" applyFill="1" applyBorder="1" applyAlignment="1" applyProtection="1">
      <alignment vertical="center"/>
      <protection hidden="1"/>
    </xf>
    <xf numFmtId="0" fontId="6" fillId="0" borderId="35" xfId="0" applyFont="1" applyBorder="1" applyAlignment="1" applyProtection="1">
      <alignment vertical="center"/>
      <protection hidden="1"/>
    </xf>
    <xf numFmtId="0" fontId="4" fillId="0" borderId="36" xfId="0" applyFont="1" applyBorder="1" applyAlignment="1" applyProtection="1">
      <alignment vertical="center"/>
      <protection hidden="1"/>
    </xf>
    <xf numFmtId="0" fontId="4" fillId="4" borderId="1" xfId="0" applyFont="1" applyFill="1" applyBorder="1" applyAlignment="1" applyProtection="1">
      <alignment vertical="center"/>
      <protection hidden="1"/>
    </xf>
    <xf numFmtId="0" fontId="4" fillId="4" borderId="3" xfId="0" applyFont="1" applyFill="1" applyBorder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6" fontId="4" fillId="6" borderId="10" xfId="4" applyNumberFormat="1" applyFont="1" applyFill="1" applyBorder="1" applyAlignment="1" applyProtection="1">
      <alignment horizontal="right" vertical="center"/>
      <protection locked="0" hidden="1"/>
    </xf>
    <xf numFmtId="10" fontId="6" fillId="6" borderId="4" xfId="4" applyNumberFormat="1" applyFont="1" applyFill="1" applyBorder="1" applyAlignment="1" applyProtection="1">
      <alignment horizontal="right" vertical="center"/>
      <protection locked="0" hidden="1"/>
    </xf>
    <xf numFmtId="10" fontId="6" fillId="6" borderId="22" xfId="4" applyNumberFormat="1" applyFont="1" applyFill="1" applyBorder="1" applyAlignment="1" applyProtection="1">
      <alignment horizontal="right" vertical="center"/>
      <protection locked="0" hidden="1"/>
    </xf>
    <xf numFmtId="10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4" fillId="5" borderId="46" xfId="0" applyFont="1" applyFill="1" applyBorder="1" applyAlignment="1" applyProtection="1">
      <alignment vertical="center"/>
      <protection hidden="1"/>
    </xf>
    <xf numFmtId="4" fontId="6" fillId="3" borderId="4" xfId="0" applyNumberFormat="1" applyFont="1" applyFill="1" applyBorder="1" applyAlignment="1" applyProtection="1">
      <alignment horizontal="right" vertical="center"/>
      <protection hidden="1"/>
    </xf>
    <xf numFmtId="168" fontId="6" fillId="3" borderId="4" xfId="0" applyNumberFormat="1" applyFont="1" applyFill="1" applyBorder="1" applyAlignment="1" applyProtection="1">
      <alignment horizontal="right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164" fontId="20" fillId="0" borderId="0" xfId="25" applyFont="1" applyFill="1" applyBorder="1" applyAlignment="1" applyProtection="1">
      <alignment horizontal="center" vertical="center"/>
      <protection hidden="1"/>
    </xf>
    <xf numFmtId="10" fontId="6" fillId="0" borderId="2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9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" xfId="3" applyNumberFormat="1" applyFont="1" applyFill="1" applyBorder="1" applyAlignment="1" applyProtection="1">
      <alignment horizontal="center" vertical="center"/>
      <protection locked="0" hidden="1"/>
    </xf>
    <xf numFmtId="10" fontId="4" fillId="6" borderId="12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13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20" fillId="8" borderId="2" xfId="0" applyNumberFormat="1" applyFont="1" applyFill="1" applyBorder="1" applyAlignment="1" applyProtection="1">
      <alignment horizontal="center" vertical="center"/>
      <protection hidden="1"/>
    </xf>
    <xf numFmtId="164" fontId="20" fillId="8" borderId="2" xfId="25" applyFont="1" applyFill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5" borderId="46" xfId="0" applyFont="1" applyFill="1" applyBorder="1" applyAlignment="1" applyProtection="1">
      <alignment vertical="center"/>
      <protection hidden="1"/>
    </xf>
    <xf numFmtId="168" fontId="4" fillId="5" borderId="46" xfId="0" applyNumberFormat="1" applyFont="1" applyFill="1" applyBorder="1" applyAlignment="1" applyProtection="1">
      <alignment vertical="center"/>
      <protection hidden="1"/>
    </xf>
    <xf numFmtId="167" fontId="4" fillId="5" borderId="4" xfId="0" applyNumberFormat="1" applyFont="1" applyFill="1" applyBorder="1" applyAlignment="1" applyProtection="1">
      <alignment vertical="center"/>
      <protection hidden="1"/>
    </xf>
    <xf numFmtId="168" fontId="4" fillId="5" borderId="4" xfId="0" applyNumberFormat="1" applyFont="1" applyFill="1" applyBorder="1" applyAlignment="1" applyProtection="1">
      <alignment vertical="center"/>
      <protection hidden="1"/>
    </xf>
    <xf numFmtId="0" fontId="4" fillId="5" borderId="4" xfId="0" applyFont="1" applyFill="1" applyBorder="1" applyAlignment="1" applyProtection="1">
      <alignment vertical="center"/>
      <protection hidden="1"/>
    </xf>
    <xf numFmtId="168" fontId="8" fillId="5" borderId="4" xfId="0" applyNumberFormat="1" applyFont="1" applyFill="1" applyBorder="1" applyAlignment="1" applyProtection="1">
      <alignment vertical="center"/>
      <protection hidden="1"/>
    </xf>
    <xf numFmtId="169" fontId="20" fillId="0" borderId="0" xfId="25" applyNumberFormat="1" applyFont="1" applyFill="1" applyBorder="1" applyAlignment="1" applyProtection="1">
      <alignment horizontal="center" vertical="center"/>
      <protection hidden="1"/>
    </xf>
    <xf numFmtId="0" fontId="21" fillId="0" borderId="0" xfId="0" applyNumberFormat="1" applyFont="1" applyFill="1" applyBorder="1" applyAlignment="1" applyProtection="1">
      <alignment horizontal="center" vertical="center"/>
      <protection hidden="1"/>
    </xf>
    <xf numFmtId="164" fontId="20" fillId="0" borderId="0" xfId="25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  <protection hidden="1"/>
    </xf>
    <xf numFmtId="4" fontId="20" fillId="0" borderId="0" xfId="0" applyNumberFormat="1" applyFont="1" applyFill="1" applyBorder="1" applyAlignment="1" applyProtection="1">
      <alignment horizontal="center" vertical="center"/>
      <protection hidden="1"/>
    </xf>
    <xf numFmtId="169" fontId="20" fillId="8" borderId="1" xfId="25" applyNumberFormat="1" applyFont="1" applyFill="1" applyBorder="1" applyAlignment="1" applyProtection="1">
      <alignment horizontal="center" vertical="center"/>
      <protection hidden="1"/>
    </xf>
    <xf numFmtId="169" fontId="18" fillId="0" borderId="4" xfId="25" applyNumberFormat="1" applyFont="1" applyFill="1" applyBorder="1" applyAlignment="1" applyProtection="1">
      <alignment horizontal="center" vertical="center" wrapText="1"/>
      <protection hidden="1"/>
    </xf>
    <xf numFmtId="0" fontId="18" fillId="0" borderId="4" xfId="0" applyNumberFormat="1" applyFont="1" applyFill="1" applyBorder="1" applyAlignment="1" applyProtection="1">
      <alignment horizontal="center" vertical="center"/>
      <protection hidden="1"/>
    </xf>
    <xf numFmtId="0" fontId="18" fillId="0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0" borderId="4" xfId="25" applyFont="1" applyFill="1" applyBorder="1" applyAlignment="1" applyProtection="1">
      <alignment horizontal="center" vertical="center"/>
      <protection hidden="1"/>
    </xf>
    <xf numFmtId="0" fontId="18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5" borderId="4" xfId="0" applyNumberFormat="1" applyFont="1" applyFill="1" applyBorder="1" applyAlignment="1" applyProtection="1">
      <alignment horizontal="center" vertical="center" wrapText="1"/>
      <protection hidden="1"/>
    </xf>
    <xf numFmtId="4" fontId="20" fillId="7" borderId="4" xfId="0" applyNumberFormat="1" applyFont="1" applyFill="1" applyBorder="1" applyAlignment="1" applyProtection="1">
      <alignment vertical="center"/>
      <protection hidden="1"/>
    </xf>
    <xf numFmtId="4" fontId="20" fillId="6" borderId="4" xfId="0" applyNumberFormat="1" applyFont="1" applyFill="1" applyBorder="1" applyAlignment="1" applyProtection="1">
      <alignment vertical="center"/>
      <protection locked="0" hidden="1"/>
    </xf>
    <xf numFmtId="164" fontId="20" fillId="7" borderId="4" xfId="25" applyFont="1" applyFill="1" applyBorder="1" applyAlignment="1" applyProtection="1">
      <alignment vertical="center"/>
      <protection hidden="1"/>
    </xf>
    <xf numFmtId="44" fontId="20" fillId="7" borderId="4" xfId="146" applyFont="1" applyFill="1" applyBorder="1" applyAlignment="1" applyProtection="1">
      <alignment vertical="center"/>
      <protection hidden="1"/>
    </xf>
    <xf numFmtId="168" fontId="20" fillId="7" borderId="4" xfId="0" applyNumberFormat="1" applyFont="1" applyFill="1" applyBorder="1" applyAlignment="1" applyProtection="1">
      <alignment vertical="center"/>
      <protection hidden="1"/>
    </xf>
    <xf numFmtId="0" fontId="26" fillId="0" borderId="0" xfId="159" applyFont="1" applyAlignment="1">
      <alignment vertical="center"/>
    </xf>
    <xf numFmtId="0" fontId="24" fillId="0" borderId="0" xfId="160" applyFont="1" applyAlignment="1">
      <alignment vertical="center"/>
    </xf>
    <xf numFmtId="0" fontId="31" fillId="0" borderId="0" xfId="159" applyFont="1" applyAlignment="1">
      <alignment vertical="center"/>
    </xf>
    <xf numFmtId="0" fontId="31" fillId="0" borderId="0" xfId="159" applyFont="1" applyBorder="1" applyAlignment="1">
      <alignment vertical="center"/>
    </xf>
    <xf numFmtId="0" fontId="1" fillId="0" borderId="0" xfId="159" applyFont="1" applyAlignment="1">
      <alignment vertical="center"/>
    </xf>
    <xf numFmtId="0" fontId="31" fillId="10" borderId="1" xfId="159" applyFont="1" applyFill="1" applyBorder="1" applyAlignment="1">
      <alignment vertical="center"/>
    </xf>
    <xf numFmtId="0" fontId="32" fillId="3" borderId="4" xfId="159" applyFont="1" applyFill="1" applyBorder="1" applyAlignment="1">
      <alignment vertical="center"/>
    </xf>
    <xf numFmtId="0" fontId="1" fillId="0" borderId="0" xfId="159" applyFont="1" applyBorder="1" applyAlignment="1">
      <alignment vertical="center" wrapText="1"/>
    </xf>
    <xf numFmtId="0" fontId="1" fillId="0" borderId="0" xfId="159" applyFont="1" applyBorder="1" applyAlignment="1">
      <alignment vertical="center"/>
    </xf>
    <xf numFmtId="0" fontId="19" fillId="0" borderId="0" xfId="159" applyFont="1" applyAlignment="1">
      <alignment vertical="center"/>
    </xf>
    <xf numFmtId="0" fontId="34" fillId="12" borderId="4" xfId="159" applyFont="1" applyFill="1" applyBorder="1" applyAlignment="1">
      <alignment vertical="center" wrapText="1"/>
    </xf>
    <xf numFmtId="0" fontId="25" fillId="12" borderId="4" xfId="159" applyFont="1" applyFill="1" applyBorder="1" applyAlignment="1">
      <alignment vertical="center" wrapText="1"/>
    </xf>
    <xf numFmtId="0" fontId="25" fillId="0" borderId="4" xfId="159" applyFont="1" applyBorder="1" applyAlignment="1">
      <alignment vertical="center" wrapText="1"/>
    </xf>
    <xf numFmtId="0" fontId="1" fillId="0" borderId="0" xfId="159" applyFont="1" applyAlignment="1">
      <alignment vertical="center" wrapText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3" borderId="1" xfId="0" applyFont="1" applyFill="1" applyBorder="1" applyAlignment="1">
      <alignment vertical="center"/>
    </xf>
    <xf numFmtId="0" fontId="20" fillId="9" borderId="0" xfId="0" applyFont="1" applyFill="1" applyAlignment="1">
      <alignment vertical="center"/>
    </xf>
    <xf numFmtId="0" fontId="23" fillId="9" borderId="4" xfId="0" applyFont="1" applyFill="1" applyBorder="1" applyAlignment="1">
      <alignment vertical="center"/>
    </xf>
    <xf numFmtId="49" fontId="36" fillId="3" borderId="1" xfId="0" applyNumberFormat="1" applyFont="1" applyFill="1" applyBorder="1" applyAlignment="1">
      <alignment horizontal="left" vertical="center" readingOrder="1"/>
    </xf>
    <xf numFmtId="0" fontId="20" fillId="0" borderId="4" xfId="0" applyNumberFormat="1" applyFont="1" applyFill="1" applyBorder="1" applyAlignment="1" applyProtection="1">
      <alignment horizontal="center" vertical="center"/>
      <protection hidden="1"/>
    </xf>
    <xf numFmtId="49" fontId="16" fillId="3" borderId="1" xfId="162" applyNumberFormat="1" applyFill="1" applyBorder="1" applyAlignment="1" applyProtection="1">
      <alignment vertical="center"/>
      <protection locked="0"/>
    </xf>
    <xf numFmtId="49" fontId="0" fillId="0" borderId="0" xfId="0" applyNumberFormat="1"/>
    <xf numFmtId="0" fontId="20" fillId="0" borderId="34" xfId="0" applyFont="1" applyBorder="1" applyProtection="1">
      <protection hidden="1"/>
    </xf>
    <xf numFmtId="49" fontId="20" fillId="0" borderId="57" xfId="0" applyNumberFormat="1" applyFont="1" applyBorder="1" applyProtection="1">
      <protection hidden="1"/>
    </xf>
    <xf numFmtId="49" fontId="20" fillId="0" borderId="25" xfId="0" applyNumberFormat="1" applyFont="1" applyBorder="1" applyProtection="1">
      <protection hidden="1"/>
    </xf>
    <xf numFmtId="2" fontId="20" fillId="0" borderId="34" xfId="0" applyNumberFormat="1" applyFont="1" applyBorder="1" applyAlignment="1" applyProtection="1">
      <alignment horizontal="right"/>
      <protection hidden="1"/>
    </xf>
    <xf numFmtId="0" fontId="20" fillId="0" borderId="34" xfId="0" applyFont="1" applyBorder="1" applyAlignment="1" applyProtection="1">
      <alignment wrapText="1"/>
      <protection hidden="1"/>
    </xf>
    <xf numFmtId="0" fontId="20" fillId="0" borderId="4" xfId="0" applyFont="1" applyBorder="1" applyProtection="1">
      <protection hidden="1"/>
    </xf>
    <xf numFmtId="49" fontId="20" fillId="0" borderId="4" xfId="0" applyNumberFormat="1" applyFont="1" applyBorder="1" applyProtection="1">
      <protection hidden="1"/>
    </xf>
    <xf numFmtId="2" fontId="20" fillId="0" borderId="61" xfId="0" applyNumberFormat="1" applyFont="1" applyBorder="1" applyAlignment="1" applyProtection="1">
      <alignment horizontal="right"/>
      <protection hidden="1"/>
    </xf>
    <xf numFmtId="2" fontId="20" fillId="0" borderId="4" xfId="0" applyNumberFormat="1" applyFont="1" applyBorder="1" applyAlignment="1" applyProtection="1">
      <alignment horizontal="right"/>
      <protection hidden="1"/>
    </xf>
    <xf numFmtId="0" fontId="20" fillId="0" borderId="22" xfId="0" applyFont="1" applyBorder="1" applyProtection="1">
      <protection hidden="1"/>
    </xf>
    <xf numFmtId="49" fontId="20" fillId="0" borderId="22" xfId="0" applyNumberFormat="1" applyFont="1" applyBorder="1" applyProtection="1">
      <protection hidden="1"/>
    </xf>
    <xf numFmtId="2" fontId="20" fillId="0" borderId="22" xfId="0" applyNumberFormat="1" applyFont="1" applyBorder="1" applyAlignment="1" applyProtection="1">
      <alignment horizontal="right"/>
      <protection hidden="1"/>
    </xf>
    <xf numFmtId="0" fontId="20" fillId="0" borderId="61" xfId="0" applyFont="1" applyBorder="1" applyProtection="1">
      <protection hidden="1"/>
    </xf>
    <xf numFmtId="168" fontId="20" fillId="7" borderId="3" xfId="0" applyNumberFormat="1" applyFont="1" applyFill="1" applyBorder="1" applyAlignment="1" applyProtection="1">
      <alignment vertical="center"/>
      <protection hidden="1"/>
    </xf>
    <xf numFmtId="0" fontId="20" fillId="7" borderId="4" xfId="0" applyNumberFormat="1" applyFont="1" applyFill="1" applyBorder="1" applyAlignment="1" applyProtection="1">
      <alignment horizontal="center" vertical="center"/>
      <protection hidden="1"/>
    </xf>
    <xf numFmtId="164" fontId="20" fillId="7" borderId="4" xfId="25" applyFont="1" applyFill="1" applyBorder="1" applyAlignment="1" applyProtection="1">
      <alignment horizontal="center" vertical="center"/>
      <protection hidden="1"/>
    </xf>
    <xf numFmtId="44" fontId="20" fillId="7" borderId="4" xfId="146" applyFont="1" applyFill="1" applyBorder="1" applyAlignment="1" applyProtection="1">
      <alignment horizontal="center" vertical="center"/>
      <protection hidden="1"/>
    </xf>
    <xf numFmtId="4" fontId="20" fillId="7" borderId="3" xfId="0" applyNumberFormat="1" applyFont="1" applyFill="1" applyBorder="1" applyAlignment="1" applyProtection="1">
      <alignment horizontal="center" vertical="center"/>
      <protection hidden="1"/>
    </xf>
    <xf numFmtId="0" fontId="20" fillId="6" borderId="4" xfId="0" applyNumberFormat="1" applyFont="1" applyFill="1" applyBorder="1" applyAlignment="1" applyProtection="1">
      <alignment horizontal="center" vertical="center"/>
      <protection hidden="1"/>
    </xf>
    <xf numFmtId="164" fontId="20" fillId="6" borderId="4" xfId="25" applyFont="1" applyFill="1" applyBorder="1" applyAlignment="1" applyProtection="1">
      <alignment horizontal="center" vertical="center"/>
      <protection hidden="1"/>
    </xf>
    <xf numFmtId="164" fontId="20" fillId="8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0" xfId="4" applyFont="1" applyProtection="1">
      <protection hidden="1"/>
    </xf>
    <xf numFmtId="0" fontId="7" fillId="0" borderId="0" xfId="4" applyFont="1" applyAlignment="1" applyProtection="1">
      <alignment horizontal="left" vertical="center"/>
      <protection hidden="1"/>
    </xf>
    <xf numFmtId="10" fontId="4" fillId="0" borderId="0" xfId="4" applyNumberFormat="1" applyFont="1" applyAlignment="1" applyProtection="1">
      <alignment horizontal="left" vertical="center"/>
      <protection hidden="1"/>
    </xf>
    <xf numFmtId="0" fontId="4" fillId="0" borderId="0" xfId="4" applyFont="1" applyAlignment="1" applyProtection="1">
      <alignment horizontal="left" vertical="center"/>
      <protection hidden="1"/>
    </xf>
    <xf numFmtId="0" fontId="6" fillId="0" borderId="0" xfId="4" applyFont="1" applyAlignment="1" applyProtection="1">
      <alignment vertical="center"/>
      <protection hidden="1"/>
    </xf>
    <xf numFmtId="1" fontId="7" fillId="0" borderId="0" xfId="4" applyNumberFormat="1" applyFont="1" applyAlignment="1" applyProtection="1">
      <alignment horizontal="center" vertical="center"/>
      <protection hidden="1"/>
    </xf>
    <xf numFmtId="10" fontId="6" fillId="0" borderId="0" xfId="4" applyNumberFormat="1" applyFont="1" applyAlignment="1" applyProtection="1">
      <alignment vertical="center"/>
      <protection hidden="1"/>
    </xf>
    <xf numFmtId="166" fontId="6" fillId="0" borderId="0" xfId="4" applyNumberFormat="1" applyFont="1" applyAlignment="1" applyProtection="1">
      <alignment vertical="center"/>
      <protection hidden="1"/>
    </xf>
    <xf numFmtId="0" fontId="4" fillId="0" borderId="4" xfId="4" applyFont="1" applyBorder="1" applyAlignment="1" applyProtection="1">
      <alignment vertical="center"/>
      <protection hidden="1"/>
    </xf>
    <xf numFmtId="0" fontId="4" fillId="0" borderId="0" xfId="4" applyFont="1" applyAlignment="1" applyProtection="1">
      <alignment vertical="center"/>
      <protection hidden="1"/>
    </xf>
    <xf numFmtId="10" fontId="6" fillId="0" borderId="0" xfId="4" applyNumberFormat="1" applyFont="1" applyAlignment="1" applyProtection="1">
      <alignment horizontal="center" vertical="center"/>
      <protection hidden="1"/>
    </xf>
    <xf numFmtId="0" fontId="6" fillId="0" borderId="15" xfId="4" applyFont="1" applyBorder="1" applyAlignment="1" applyProtection="1">
      <alignment horizontal="left" vertical="center"/>
      <protection hidden="1"/>
    </xf>
    <xf numFmtId="0" fontId="6" fillId="6" borderId="7" xfId="4" applyFont="1" applyFill="1" applyBorder="1" applyAlignment="1" applyProtection="1">
      <alignment horizontal="left" vertical="center"/>
      <protection locked="0" hidden="1"/>
    </xf>
    <xf numFmtId="0" fontId="6" fillId="0" borderId="3" xfId="4" applyFont="1" applyBorder="1" applyAlignment="1" applyProtection="1">
      <alignment horizontal="left" vertical="center"/>
      <protection hidden="1"/>
    </xf>
    <xf numFmtId="0" fontId="6" fillId="6" borderId="4" xfId="4" applyFont="1" applyFill="1" applyBorder="1" applyAlignment="1" applyProtection="1">
      <alignment horizontal="left" vertical="center"/>
      <protection locked="0" hidden="1"/>
    </xf>
    <xf numFmtId="0" fontId="6" fillId="0" borderId="18" xfId="4" applyFont="1" applyBorder="1" applyAlignment="1" applyProtection="1">
      <alignment horizontal="left" vertical="center"/>
      <protection hidden="1"/>
    </xf>
    <xf numFmtId="0" fontId="4" fillId="0" borderId="2" xfId="4" applyFont="1" applyBorder="1" applyAlignment="1" applyProtection="1">
      <alignment horizontal="left" vertical="center"/>
      <protection hidden="1"/>
    </xf>
    <xf numFmtId="10" fontId="4" fillId="0" borderId="4" xfId="4" applyNumberFormat="1" applyFont="1" applyBorder="1" applyAlignment="1" applyProtection="1">
      <alignment horizontal="right" vertical="center" shrinkToFit="1"/>
      <protection hidden="1"/>
    </xf>
    <xf numFmtId="0" fontId="6" fillId="0" borderId="0" xfId="4" applyFont="1" applyAlignment="1" applyProtection="1">
      <alignment horizontal="left" vertical="center"/>
      <protection hidden="1"/>
    </xf>
    <xf numFmtId="0" fontId="4" fillId="0" borderId="9" xfId="4" applyFont="1" applyBorder="1" applyAlignment="1" applyProtection="1">
      <alignment horizontal="left" vertical="center"/>
      <protection hidden="1"/>
    </xf>
    <xf numFmtId="0" fontId="4" fillId="0" borderId="1" xfId="4" applyFont="1" applyBorder="1" applyAlignment="1" applyProtection="1">
      <alignment horizontal="left" vertical="center"/>
      <protection hidden="1"/>
    </xf>
    <xf numFmtId="10" fontId="4" fillId="0" borderId="2" xfId="4" applyNumberFormat="1" applyFont="1" applyBorder="1" applyAlignment="1" applyProtection="1">
      <alignment horizontal="right" vertical="center"/>
      <protection hidden="1"/>
    </xf>
    <xf numFmtId="166" fontId="4" fillId="0" borderId="19" xfId="4" applyNumberFormat="1" applyFont="1" applyBorder="1" applyAlignment="1" applyProtection="1">
      <alignment horizontal="right" vertical="center"/>
      <protection hidden="1"/>
    </xf>
    <xf numFmtId="10" fontId="4" fillId="0" borderId="1" xfId="4" applyNumberFormat="1" applyFont="1" applyBorder="1" applyAlignment="1" applyProtection="1">
      <alignment horizontal="right" vertical="center"/>
      <protection hidden="1"/>
    </xf>
    <xf numFmtId="0" fontId="6" fillId="0" borderId="9" xfId="4" applyFont="1" applyBorder="1" applyAlignment="1" applyProtection="1">
      <alignment horizontal="left" vertical="center"/>
      <protection hidden="1"/>
    </xf>
    <xf numFmtId="0" fontId="6" fillId="0" borderId="1" xfId="4" applyFont="1" applyBorder="1" applyAlignment="1" applyProtection="1">
      <alignment horizontal="left" vertical="center"/>
      <protection hidden="1"/>
    </xf>
    <xf numFmtId="166" fontId="6" fillId="0" borderId="10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hidden="1"/>
    </xf>
    <xf numFmtId="0" fontId="6" fillId="0" borderId="20" xfId="4" applyFont="1" applyBorder="1" applyAlignment="1" applyProtection="1">
      <alignment horizontal="left" vertical="center"/>
      <protection hidden="1"/>
    </xf>
    <xf numFmtId="0" fontId="6" fillId="0" borderId="21" xfId="4" applyFont="1" applyBorder="1" applyAlignment="1" applyProtection="1">
      <alignment horizontal="left" vertical="center"/>
      <protection hidden="1"/>
    </xf>
    <xf numFmtId="0" fontId="4" fillId="0" borderId="20" xfId="4" applyFont="1" applyBorder="1" applyAlignment="1" applyProtection="1">
      <alignment horizontal="left" vertical="center"/>
      <protection hidden="1"/>
    </xf>
    <xf numFmtId="10" fontId="4" fillId="0" borderId="22" xfId="4" applyNumberFormat="1" applyFont="1" applyBorder="1" applyAlignment="1" applyProtection="1">
      <alignment horizontal="right" vertical="center"/>
      <protection hidden="1"/>
    </xf>
    <xf numFmtId="166" fontId="4" fillId="0" borderId="23" xfId="4" applyNumberFormat="1" applyFont="1" applyBorder="1" applyAlignment="1" applyProtection="1">
      <alignment horizontal="right" vertical="center"/>
      <protection hidden="1"/>
    </xf>
    <xf numFmtId="0" fontId="4" fillId="0" borderId="18" xfId="4" applyFont="1" applyBorder="1" applyAlignment="1" applyProtection="1">
      <alignment horizontal="left" vertical="center"/>
      <protection hidden="1"/>
    </xf>
    <xf numFmtId="0" fontId="6" fillId="0" borderId="24" xfId="4" applyFont="1" applyBorder="1" applyAlignment="1" applyProtection="1">
      <alignment horizontal="left" vertical="center"/>
      <protection hidden="1"/>
    </xf>
    <xf numFmtId="0" fontId="6" fillId="0" borderId="25" xfId="4" applyFont="1" applyBorder="1" applyAlignment="1" applyProtection="1">
      <alignment horizontal="left" vertical="center"/>
      <protection hidden="1"/>
    </xf>
    <xf numFmtId="0" fontId="6" fillId="0" borderId="2" xfId="4" applyFont="1" applyBorder="1" applyAlignment="1" applyProtection="1">
      <alignment horizontal="left" vertical="center"/>
      <protection hidden="1"/>
    </xf>
    <xf numFmtId="166" fontId="6" fillId="0" borderId="19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locked="0" hidden="1"/>
    </xf>
    <xf numFmtId="10" fontId="4" fillId="0" borderId="4" xfId="4" applyNumberFormat="1" applyFont="1" applyBorder="1" applyAlignment="1" applyProtection="1">
      <alignment horizontal="right" vertical="center"/>
      <protection hidden="1"/>
    </xf>
    <xf numFmtId="166" fontId="4" fillId="0" borderId="10" xfId="4" applyNumberFormat="1" applyFont="1" applyBorder="1" applyAlignment="1" applyProtection="1">
      <alignment horizontal="right" vertical="center"/>
      <protection hidden="1"/>
    </xf>
    <xf numFmtId="0" fontId="4" fillId="0" borderId="3" xfId="4" applyFont="1" applyBorder="1" applyAlignment="1" applyProtection="1">
      <alignment horizontal="left" vertical="center"/>
      <protection hidden="1"/>
    </xf>
    <xf numFmtId="0" fontId="4" fillId="0" borderId="26" xfId="4" applyFont="1" applyBorder="1" applyAlignment="1" applyProtection="1">
      <alignment horizontal="left" vertical="center"/>
      <protection hidden="1"/>
    </xf>
    <xf numFmtId="0" fontId="4" fillId="0" borderId="21" xfId="4" applyFont="1" applyBorder="1" applyAlignment="1" applyProtection="1">
      <alignment horizontal="left" vertical="center"/>
      <protection hidden="1"/>
    </xf>
    <xf numFmtId="10" fontId="6" fillId="0" borderId="2" xfId="4" applyNumberFormat="1" applyFont="1" applyBorder="1" applyAlignment="1" applyProtection="1">
      <alignment horizontal="right" vertical="center"/>
      <protection hidden="1"/>
    </xf>
    <xf numFmtId="10" fontId="6" fillId="0" borderId="1" xfId="4" applyNumberFormat="1" applyFont="1" applyBorder="1" applyAlignment="1" applyProtection="1">
      <alignment horizontal="right" vertical="center"/>
      <protection hidden="1"/>
    </xf>
    <xf numFmtId="0" fontId="6" fillId="0" borderId="0" xfId="4" applyFont="1" applyAlignment="1" applyProtection="1">
      <alignment vertical="center"/>
      <protection locked="0" hidden="1"/>
    </xf>
    <xf numFmtId="0" fontId="4" fillId="0" borderId="27" xfId="4" applyFont="1" applyBorder="1" applyAlignment="1" applyProtection="1">
      <alignment horizontal="left" vertical="center"/>
      <protection hidden="1"/>
    </xf>
    <xf numFmtId="0" fontId="4" fillId="0" borderId="28" xfId="4" applyFont="1" applyBorder="1" applyAlignment="1" applyProtection="1">
      <alignment horizontal="left" vertical="center"/>
      <protection hidden="1"/>
    </xf>
    <xf numFmtId="0" fontId="4" fillId="0" borderId="29" xfId="4" applyFont="1" applyBorder="1" applyAlignment="1" applyProtection="1">
      <alignment horizontal="left" vertical="center"/>
      <protection hidden="1"/>
    </xf>
    <xf numFmtId="1" fontId="6" fillId="0" borderId="0" xfId="4" applyNumberFormat="1" applyFont="1" applyAlignment="1" applyProtection="1">
      <alignment horizontal="left"/>
      <protection hidden="1"/>
    </xf>
    <xf numFmtId="1" fontId="6" fillId="0" borderId="0" xfId="4" applyNumberFormat="1" applyFont="1" applyAlignment="1" applyProtection="1">
      <alignment horizontal="center" vertical="center"/>
      <protection hidden="1"/>
    </xf>
    <xf numFmtId="166" fontId="4" fillId="0" borderId="4" xfId="4" applyNumberFormat="1" applyFont="1" applyBorder="1" applyAlignment="1" applyProtection="1">
      <alignment horizontal="right" vertical="center"/>
      <protection hidden="1"/>
    </xf>
    <xf numFmtId="0" fontId="15" fillId="0" borderId="0" xfId="4" applyFont="1" applyAlignment="1" applyProtection="1">
      <alignment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1" fillId="0" borderId="54" xfId="159" applyBorder="1" applyAlignment="1">
      <alignment horizontal="center" vertical="center"/>
    </xf>
    <xf numFmtId="0" fontId="1" fillId="0" borderId="45" xfId="159" applyBorder="1" applyAlignment="1">
      <alignment horizontal="center" vertical="center"/>
    </xf>
    <xf numFmtId="0" fontId="26" fillId="0" borderId="0" xfId="159" applyFont="1" applyAlignment="1">
      <alignment horizontal="center" vertical="center"/>
    </xf>
    <xf numFmtId="0" fontId="26" fillId="0" borderId="0" xfId="159" applyFont="1" applyAlignment="1">
      <alignment horizontal="center" vertical="center" wrapText="1"/>
    </xf>
    <xf numFmtId="0" fontId="26" fillId="9" borderId="0" xfId="159" applyFont="1" applyFill="1" applyAlignment="1">
      <alignment horizontal="center" vertical="center"/>
    </xf>
    <xf numFmtId="0" fontId="28" fillId="8" borderId="50" xfId="159" applyFont="1" applyFill="1" applyBorder="1" applyAlignment="1">
      <alignment horizontal="center" vertical="center" wrapText="1"/>
    </xf>
    <xf numFmtId="0" fontId="28" fillId="9" borderId="0" xfId="159" applyFont="1" applyFill="1" applyAlignment="1">
      <alignment horizontal="center" vertical="center" wrapText="1"/>
    </xf>
    <xf numFmtId="0" fontId="26" fillId="0" borderId="0" xfId="159" applyFont="1" applyAlignment="1">
      <alignment vertical="center" wrapText="1"/>
    </xf>
    <xf numFmtId="0" fontId="26" fillId="0" borderId="56" xfId="159" applyFont="1" applyBorder="1" applyAlignment="1">
      <alignment horizontal="center" vertical="center"/>
    </xf>
    <xf numFmtId="0" fontId="26" fillId="0" borderId="55" xfId="159" applyFont="1" applyBorder="1" applyAlignment="1">
      <alignment horizontal="center" vertical="center"/>
    </xf>
    <xf numFmtId="0" fontId="26" fillId="0" borderId="54" xfId="159" applyFont="1" applyBorder="1" applyAlignment="1">
      <alignment horizontal="center" vertical="center"/>
    </xf>
    <xf numFmtId="0" fontId="26" fillId="0" borderId="63" xfId="159" applyFont="1" applyBorder="1" applyAlignment="1">
      <alignment vertical="center" wrapText="1"/>
    </xf>
    <xf numFmtId="0" fontId="26" fillId="0" borderId="53" xfId="159" applyFont="1" applyBorder="1" applyAlignment="1">
      <alignment horizontal="center" vertical="center"/>
    </xf>
    <xf numFmtId="0" fontId="26" fillId="0" borderId="4" xfId="159" applyFont="1" applyBorder="1" applyAlignment="1">
      <alignment horizontal="center" vertical="center"/>
    </xf>
    <xf numFmtId="0" fontId="26" fillId="0" borderId="45" xfId="159" applyFont="1" applyBorder="1" applyAlignment="1">
      <alignment horizontal="center" vertical="center"/>
    </xf>
    <xf numFmtId="0" fontId="26" fillId="0" borderId="64" xfId="159" applyFont="1" applyBorder="1" applyAlignment="1">
      <alignment vertical="center" wrapText="1"/>
    </xf>
    <xf numFmtId="0" fontId="24" fillId="0" borderId="64" xfId="160" applyFont="1" applyBorder="1" applyAlignment="1">
      <alignment vertical="center" wrapText="1"/>
    </xf>
    <xf numFmtId="0" fontId="30" fillId="0" borderId="64" xfId="160" applyFont="1" applyBorder="1" applyAlignment="1">
      <alignment vertical="center" wrapText="1"/>
    </xf>
    <xf numFmtId="0" fontId="26" fillId="0" borderId="52" xfId="159" applyFont="1" applyBorder="1" applyAlignment="1">
      <alignment horizontal="center" vertical="center"/>
    </xf>
    <xf numFmtId="0" fontId="26" fillId="0" borderId="51" xfId="159" applyFont="1" applyBorder="1" applyAlignment="1">
      <alignment horizontal="center" vertical="center"/>
    </xf>
    <xf numFmtId="0" fontId="26" fillId="0" borderId="50" xfId="159" applyFont="1" applyBorder="1" applyAlignment="1">
      <alignment horizontal="center" vertical="center"/>
    </xf>
    <xf numFmtId="0" fontId="30" fillId="0" borderId="65" xfId="160" applyFont="1" applyBorder="1" applyAlignment="1">
      <alignment vertical="center" wrapText="1"/>
    </xf>
    <xf numFmtId="0" fontId="26" fillId="8" borderId="0" xfId="159" applyFont="1" applyFill="1" applyAlignment="1">
      <alignment horizontal="center" vertical="center"/>
    </xf>
    <xf numFmtId="0" fontId="29" fillId="8" borderId="47" xfId="160" applyFont="1" applyFill="1" applyBorder="1" applyAlignment="1">
      <alignment vertical="center" wrapText="1"/>
    </xf>
    <xf numFmtId="0" fontId="26" fillId="0" borderId="66" xfId="159" applyFont="1" applyBorder="1" applyAlignment="1">
      <alignment vertical="center" wrapText="1"/>
    </xf>
    <xf numFmtId="0" fontId="26" fillId="0" borderId="58" xfId="159" applyFont="1" applyBorder="1" applyAlignment="1">
      <alignment vertical="center" wrapText="1"/>
    </xf>
    <xf numFmtId="0" fontId="26" fillId="8" borderId="38" xfId="159" applyFont="1" applyFill="1" applyBorder="1" applyAlignment="1">
      <alignment vertical="center"/>
    </xf>
    <xf numFmtId="0" fontId="28" fillId="8" borderId="47" xfId="159" applyFont="1" applyFill="1" applyBorder="1" applyAlignment="1">
      <alignment vertical="center"/>
    </xf>
    <xf numFmtId="0" fontId="26" fillId="0" borderId="49" xfId="159" applyFont="1" applyBorder="1" applyAlignment="1">
      <alignment horizontal="center" vertical="center" textRotation="90" wrapText="1"/>
    </xf>
    <xf numFmtId="0" fontId="26" fillId="0" borderId="48" xfId="159" applyFont="1" applyBorder="1" applyAlignment="1">
      <alignment horizontal="center" vertical="center" textRotation="90" wrapText="1"/>
    </xf>
    <xf numFmtId="0" fontId="26" fillId="0" borderId="47" xfId="159" applyFont="1" applyBorder="1" applyAlignment="1">
      <alignment vertical="center"/>
    </xf>
    <xf numFmtId="0" fontId="24" fillId="0" borderId="49" xfId="160" applyFont="1" applyBorder="1" applyAlignment="1">
      <alignment horizontal="center" vertical="center"/>
    </xf>
    <xf numFmtId="0" fontId="26" fillId="0" borderId="48" xfId="159" applyFont="1" applyBorder="1" applyAlignment="1">
      <alignment horizontal="center" vertical="center"/>
    </xf>
    <xf numFmtId="0" fontId="28" fillId="0" borderId="0" xfId="159" applyFont="1" applyAlignment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62" xfId="0" applyFont="1" applyBorder="1" applyAlignment="1">
      <alignment horizontal="center" vertical="center"/>
    </xf>
    <xf numFmtId="4" fontId="20" fillId="7" borderId="62" xfId="0" applyNumberFormat="1" applyFont="1" applyFill="1" applyBorder="1" applyAlignment="1" applyProtection="1">
      <alignment horizontal="center" vertical="center"/>
      <protection hidden="1"/>
    </xf>
    <xf numFmtId="4" fontId="20" fillId="6" borderId="62" xfId="0" applyNumberFormat="1" applyFont="1" applyFill="1" applyBorder="1" applyAlignment="1" applyProtection="1">
      <alignment horizontal="center" vertical="center"/>
      <protection locked="0" hidden="1"/>
    </xf>
    <xf numFmtId="164" fontId="20" fillId="7" borderId="62" xfId="25" applyFont="1" applyFill="1" applyBorder="1" applyAlignment="1" applyProtection="1">
      <alignment horizontal="center" vertical="center"/>
      <protection hidden="1"/>
    </xf>
    <xf numFmtId="44" fontId="20" fillId="7" borderId="62" xfId="146" applyFont="1" applyFill="1" applyBorder="1" applyAlignment="1" applyProtection="1">
      <alignment horizontal="center" vertical="center"/>
      <protection hidden="1"/>
    </xf>
    <xf numFmtId="168" fontId="20" fillId="7" borderId="62" xfId="0" applyNumberFormat="1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center"/>
    </xf>
    <xf numFmtId="0" fontId="11" fillId="2" borderId="3" xfId="0" applyFont="1" applyFill="1" applyBorder="1" applyAlignment="1" applyProtection="1">
      <alignment horizontal="center"/>
    </xf>
    <xf numFmtId="0" fontId="1" fillId="0" borderId="4" xfId="159" applyBorder="1" applyAlignment="1">
      <alignment vertical="center"/>
    </xf>
    <xf numFmtId="0" fontId="1" fillId="0" borderId="53" xfId="159" applyBorder="1" applyAlignment="1">
      <alignment vertical="center"/>
    </xf>
    <xf numFmtId="0" fontId="1" fillId="0" borderId="55" xfId="159" applyBorder="1" applyAlignment="1">
      <alignment vertical="center" wrapText="1"/>
    </xf>
    <xf numFmtId="0" fontId="1" fillId="0" borderId="56" xfId="159" applyBorder="1" applyAlignment="1">
      <alignment vertical="center" wrapText="1"/>
    </xf>
    <xf numFmtId="0" fontId="1" fillId="0" borderId="1" xfId="159" applyBorder="1" applyAlignment="1">
      <alignment vertical="center"/>
    </xf>
    <xf numFmtId="0" fontId="1" fillId="0" borderId="2" xfId="159" applyBorder="1" applyAlignment="1">
      <alignment vertical="center"/>
    </xf>
    <xf numFmtId="0" fontId="1" fillId="0" borderId="32" xfId="159" applyBorder="1" applyAlignment="1">
      <alignment vertical="center"/>
    </xf>
    <xf numFmtId="0" fontId="1" fillId="0" borderId="4" xfId="159" applyBorder="1" applyAlignment="1">
      <alignment vertical="center" wrapText="1"/>
    </xf>
    <xf numFmtId="0" fontId="1" fillId="0" borderId="53" xfId="159" applyBorder="1" applyAlignment="1">
      <alignment vertical="center" wrapText="1"/>
    </xf>
    <xf numFmtId="0" fontId="26" fillId="0" borderId="37" xfId="159" applyFont="1" applyBorder="1" applyAlignment="1">
      <alignment horizontal="center" vertical="center"/>
    </xf>
    <xf numFmtId="0" fontId="26" fillId="0" borderId="38" xfId="159" applyFont="1" applyBorder="1" applyAlignment="1">
      <alignment horizontal="center" vertical="center"/>
    </xf>
    <xf numFmtId="0" fontId="26" fillId="0" borderId="39" xfId="159" applyFont="1" applyBorder="1" applyAlignment="1">
      <alignment horizontal="center" vertical="center"/>
    </xf>
    <xf numFmtId="0" fontId="28" fillId="8" borderId="37" xfId="159" applyFont="1" applyFill="1" applyBorder="1" applyAlignment="1">
      <alignment horizontal="left" vertical="center" wrapText="1"/>
    </xf>
    <xf numFmtId="0" fontId="28" fillId="8" borderId="38" xfId="159" applyFont="1" applyFill="1" applyBorder="1" applyAlignment="1">
      <alignment horizontal="left" vertical="center" wrapText="1"/>
    </xf>
    <xf numFmtId="0" fontId="28" fillId="8" borderId="39" xfId="159" applyFont="1" applyFill="1" applyBorder="1" applyAlignment="1">
      <alignment horizontal="left" vertical="center" wrapText="1"/>
    </xf>
    <xf numFmtId="0" fontId="28" fillId="8" borderId="51" xfId="159" applyFont="1" applyFill="1" applyBorder="1" applyAlignment="1">
      <alignment horizontal="center" vertical="center"/>
    </xf>
    <xf numFmtId="0" fontId="28" fillId="8" borderId="52" xfId="159" applyFont="1" applyFill="1" applyBorder="1" applyAlignment="1">
      <alignment horizontal="center" vertical="center"/>
    </xf>
    <xf numFmtId="0" fontId="34" fillId="3" borderId="1" xfId="159" applyFont="1" applyFill="1" applyBorder="1" applyAlignment="1">
      <alignment horizontal="center" vertical="center" wrapText="1"/>
    </xf>
    <xf numFmtId="0" fontId="34" fillId="3" borderId="3" xfId="159" applyFont="1" applyFill="1" applyBorder="1" applyAlignment="1">
      <alignment horizontal="center" vertical="center" wrapText="1"/>
    </xf>
    <xf numFmtId="0" fontId="25" fillId="3" borderId="1" xfId="159" applyFont="1" applyFill="1" applyBorder="1" applyAlignment="1">
      <alignment horizontal="center" vertical="center" wrapText="1"/>
    </xf>
    <xf numFmtId="0" fontId="33" fillId="11" borderId="59" xfId="159" applyFont="1" applyFill="1" applyBorder="1" applyAlignment="1">
      <alignment vertical="center" wrapText="1"/>
    </xf>
    <xf numFmtId="0" fontId="33" fillId="11" borderId="60" xfId="159" applyFont="1" applyFill="1" applyBorder="1" applyAlignment="1">
      <alignment vertical="center" wrapText="1"/>
    </xf>
    <xf numFmtId="0" fontId="33" fillId="0" borderId="59" xfId="159" applyFont="1" applyBorder="1" applyAlignment="1">
      <alignment horizontal="center" vertical="center" wrapText="1"/>
    </xf>
    <xf numFmtId="0" fontId="33" fillId="0" borderId="60" xfId="159" applyFont="1" applyBorder="1" applyAlignment="1">
      <alignment horizontal="center" vertical="center" wrapText="1"/>
    </xf>
    <xf numFmtId="0" fontId="34" fillId="3" borderId="34" xfId="159" applyFont="1" applyFill="1" applyBorder="1" applyAlignment="1">
      <alignment horizontal="center" vertical="center" wrapText="1"/>
    </xf>
    <xf numFmtId="0" fontId="34" fillId="12" borderId="1" xfId="159" applyFont="1" applyFill="1" applyBorder="1" applyAlignment="1">
      <alignment horizontal="center" vertical="center" wrapText="1"/>
    </xf>
    <xf numFmtId="0" fontId="34" fillId="12" borderId="3" xfId="159" applyFont="1" applyFill="1" applyBorder="1" applyAlignment="1">
      <alignment horizontal="center" vertical="center" wrapText="1"/>
    </xf>
    <xf numFmtId="10" fontId="6" fillId="6" borderId="1" xfId="4" applyNumberFormat="1" applyFont="1" applyFill="1" applyBorder="1" applyAlignment="1" applyProtection="1">
      <alignment horizontal="center" vertical="center"/>
      <protection locked="0" hidden="1"/>
    </xf>
    <xf numFmtId="10" fontId="6" fillId="6" borderId="3" xfId="4" applyNumberFormat="1" applyFont="1" applyFill="1" applyBorder="1" applyAlignment="1" applyProtection="1">
      <alignment horizontal="center" vertical="center"/>
      <protection locked="0" hidden="1"/>
    </xf>
    <xf numFmtId="10" fontId="4" fillId="0" borderId="1" xfId="4" applyNumberFormat="1" applyFont="1" applyBorder="1" applyAlignment="1" applyProtection="1">
      <alignment horizontal="center" vertical="center"/>
      <protection hidden="1"/>
    </xf>
    <xf numFmtId="10" fontId="4" fillId="0" borderId="19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2" xfId="0" applyNumberFormat="1" applyFont="1" applyFill="1" applyBorder="1" applyAlignment="1" applyProtection="1">
      <alignment horizontal="center" vertical="center"/>
      <protection hidden="1"/>
    </xf>
    <xf numFmtId="0" fontId="20" fillId="0" borderId="3" xfId="0" applyNumberFormat="1" applyFont="1" applyFill="1" applyBorder="1" applyAlignment="1" applyProtection="1">
      <alignment horizontal="center" vertical="center"/>
      <protection hidden="1"/>
    </xf>
    <xf numFmtId="168" fontId="4" fillId="6" borderId="1" xfId="0" applyNumberFormat="1" applyFont="1" applyFill="1" applyBorder="1" applyAlignment="1" applyProtection="1">
      <alignment horizontal="center" vertical="center"/>
      <protection locked="0" hidden="1"/>
    </xf>
    <xf numFmtId="168" fontId="4" fillId="6" borderId="3" xfId="0" applyNumberFormat="1" applyFont="1" applyFill="1" applyBorder="1" applyAlignment="1" applyProtection="1">
      <alignment horizontal="center" vertical="center"/>
      <protection locked="0" hidden="1"/>
    </xf>
  </cellXfs>
  <cellStyles count="163"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Dezimal 2" xfId="161" xr:uid="{00000000-0005-0000-0000-00004C000000}"/>
    <cellStyle name="Euro" xfId="1" xr:uid="{00000000-0005-0000-0000-00004D000000}"/>
    <cellStyle name="fnRegressQ" xfId="2" xr:uid="{00000000-0005-0000-0000-00004E000000}"/>
    <cellStyle name="Komma" xfId="25" builtinId="3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62" builtinId="8"/>
    <cellStyle name="Prozent" xfId="3" builtinId="5"/>
    <cellStyle name="Standard" xfId="0" builtinId="0"/>
    <cellStyle name="Standard 2" xfId="159" xr:uid="{00000000-0005-0000-0000-00009F000000}"/>
    <cellStyle name="Standard 3" xfId="160" xr:uid="{00000000-0005-0000-0000-0000A0000000}"/>
    <cellStyle name="Standard 7" xfId="4" xr:uid="{00000000-0005-0000-0000-0000A1000000}"/>
    <cellStyle name="Währung" xfId="146" builtinId="4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view="pageLayout" workbookViewId="0">
      <selection activeCell="C3" sqref="C3:C9"/>
    </sheetView>
  </sheetViews>
  <sheetFormatPr baseColWidth="10" defaultColWidth="11.42578125" defaultRowHeight="12.75" x14ac:dyDescent="0.2"/>
  <cols>
    <col min="1" max="1" width="5.7109375" style="21" customWidth="1"/>
    <col min="2" max="2" width="13.28515625" style="9" customWidth="1"/>
    <col min="3" max="16384" width="11.42578125" style="9"/>
  </cols>
  <sheetData>
    <row r="1" spans="1:7" x14ac:dyDescent="0.2">
      <c r="A1" s="5" t="s">
        <v>127</v>
      </c>
      <c r="B1" s="6"/>
      <c r="C1" s="7"/>
      <c r="D1" s="7"/>
      <c r="E1" s="7"/>
      <c r="F1" s="7"/>
      <c r="G1" s="8"/>
    </row>
    <row r="2" spans="1:7" x14ac:dyDescent="0.2">
      <c r="A2" s="10"/>
      <c r="B2" s="11"/>
      <c r="C2" s="12"/>
      <c r="D2" s="12"/>
      <c r="E2" s="12"/>
      <c r="F2" s="12"/>
      <c r="G2" s="13"/>
    </row>
    <row r="3" spans="1:7" x14ac:dyDescent="0.2">
      <c r="A3" s="14"/>
      <c r="B3" s="3" t="s">
        <v>128</v>
      </c>
      <c r="C3" s="58"/>
      <c r="D3" s="59"/>
      <c r="E3" s="59"/>
      <c r="F3" s="59"/>
      <c r="G3" s="60"/>
    </row>
    <row r="4" spans="1:7" x14ac:dyDescent="0.2">
      <c r="A4" s="14"/>
      <c r="B4" s="3" t="s">
        <v>129</v>
      </c>
      <c r="C4" s="58"/>
      <c r="D4" s="59"/>
      <c r="E4" s="59"/>
      <c r="F4" s="59"/>
      <c r="G4" s="60"/>
    </row>
    <row r="5" spans="1:7" x14ac:dyDescent="0.2">
      <c r="A5" s="14"/>
      <c r="B5" s="3" t="s">
        <v>130</v>
      </c>
      <c r="C5" s="58"/>
      <c r="D5" s="59"/>
      <c r="E5" s="59"/>
      <c r="F5" s="59"/>
      <c r="G5" s="60"/>
    </row>
    <row r="6" spans="1:7" x14ac:dyDescent="0.2">
      <c r="A6" s="14"/>
      <c r="B6" s="4" t="s">
        <v>3</v>
      </c>
      <c r="C6" s="58"/>
      <c r="D6" s="59"/>
      <c r="E6" s="59"/>
      <c r="F6" s="59"/>
      <c r="G6" s="60"/>
    </row>
    <row r="7" spans="1:7" x14ac:dyDescent="0.2">
      <c r="A7" s="14"/>
      <c r="B7" s="4" t="s">
        <v>131</v>
      </c>
      <c r="C7" s="58"/>
      <c r="D7" s="59"/>
      <c r="E7" s="59"/>
      <c r="F7" s="59"/>
      <c r="G7" s="60"/>
    </row>
    <row r="8" spans="1:7" x14ac:dyDescent="0.2">
      <c r="A8" s="15"/>
      <c r="B8" s="16" t="s">
        <v>132</v>
      </c>
      <c r="C8" s="58"/>
      <c r="D8" s="59"/>
      <c r="E8" s="59"/>
      <c r="F8" s="59"/>
      <c r="G8" s="60"/>
    </row>
    <row r="9" spans="1:7" x14ac:dyDescent="0.2">
      <c r="A9" s="15"/>
      <c r="B9" s="16" t="s">
        <v>133</v>
      </c>
      <c r="C9" s="160"/>
      <c r="D9" s="59"/>
      <c r="E9" s="59"/>
      <c r="F9" s="59"/>
      <c r="G9" s="60"/>
    </row>
    <row r="10" spans="1:7" ht="13.5" thickBot="1" x14ac:dyDescent="0.25">
      <c r="A10" s="17"/>
      <c r="B10" s="18"/>
      <c r="C10" s="19"/>
      <c r="D10" s="19"/>
      <c r="E10" s="19"/>
      <c r="F10" s="19"/>
      <c r="G10" s="20"/>
    </row>
    <row r="11" spans="1:7" ht="13.5" thickBot="1" x14ac:dyDescent="0.25"/>
    <row r="12" spans="1:7" x14ac:dyDescent="0.2">
      <c r="A12" s="22"/>
      <c r="B12" s="7"/>
      <c r="C12" s="7"/>
      <c r="D12" s="7"/>
      <c r="E12" s="7"/>
      <c r="F12" s="7"/>
      <c r="G12" s="8"/>
    </row>
    <row r="13" spans="1:7" x14ac:dyDescent="0.2">
      <c r="A13" s="23" t="s">
        <v>134</v>
      </c>
      <c r="B13" s="24" t="s">
        <v>135</v>
      </c>
      <c r="C13" s="279" t="s">
        <v>136</v>
      </c>
      <c r="D13" s="280"/>
      <c r="E13" s="280"/>
      <c r="F13" s="281"/>
      <c r="G13" s="13"/>
    </row>
    <row r="14" spans="1:7" s="29" customFormat="1" ht="24.95" customHeight="1" x14ac:dyDescent="0.2">
      <c r="A14" s="25"/>
      <c r="B14" s="26"/>
      <c r="C14" s="27"/>
      <c r="D14" s="27"/>
      <c r="E14" s="27"/>
      <c r="F14" s="27"/>
      <c r="G14" s="28"/>
    </row>
    <row r="15" spans="1:7" ht="24.95" customHeight="1" x14ac:dyDescent="0.2">
      <c r="A15" s="15" t="s">
        <v>137</v>
      </c>
      <c r="B15" s="12" t="s">
        <v>142</v>
      </c>
      <c r="C15" s="12" t="s">
        <v>141</v>
      </c>
      <c r="D15" s="12"/>
      <c r="E15" s="12"/>
      <c r="F15" s="12"/>
      <c r="G15" s="13"/>
    </row>
    <row r="16" spans="1:7" ht="24.95" customHeight="1" x14ac:dyDescent="0.2">
      <c r="A16" s="15"/>
      <c r="B16" s="12" t="s">
        <v>194</v>
      </c>
      <c r="C16" s="12" t="s">
        <v>183</v>
      </c>
      <c r="D16" s="12"/>
      <c r="E16" s="12"/>
      <c r="F16" s="12"/>
      <c r="G16" s="13"/>
    </row>
    <row r="17" spans="1:7" ht="24.95" customHeight="1" x14ac:dyDescent="0.2">
      <c r="A17" s="15"/>
      <c r="B17" s="12"/>
      <c r="C17" s="12"/>
      <c r="D17" s="12"/>
      <c r="E17" s="12"/>
      <c r="F17" s="12"/>
      <c r="G17" s="13"/>
    </row>
    <row r="18" spans="1:7" ht="24.95" customHeight="1" x14ac:dyDescent="0.2">
      <c r="A18" s="15" t="s">
        <v>138</v>
      </c>
      <c r="B18" s="12" t="s">
        <v>144</v>
      </c>
      <c r="C18" s="12" t="s">
        <v>184</v>
      </c>
      <c r="D18" s="12"/>
      <c r="E18" s="12"/>
      <c r="F18" s="12"/>
      <c r="G18" s="13"/>
    </row>
    <row r="19" spans="1:7" ht="24.95" customHeight="1" x14ac:dyDescent="0.2">
      <c r="A19" s="15"/>
      <c r="B19" s="12" t="s">
        <v>143</v>
      </c>
      <c r="C19" s="12" t="s">
        <v>146</v>
      </c>
      <c r="D19" s="12"/>
      <c r="E19" s="12"/>
      <c r="F19" s="12"/>
      <c r="G19" s="13"/>
    </row>
    <row r="20" spans="1:7" ht="24.95" customHeight="1" x14ac:dyDescent="0.2">
      <c r="A20" s="15"/>
      <c r="B20" s="12"/>
      <c r="C20" s="12"/>
      <c r="D20" s="12"/>
      <c r="E20" s="12"/>
      <c r="F20" s="12"/>
      <c r="G20" s="13"/>
    </row>
    <row r="21" spans="1:7" ht="24.95" customHeight="1" x14ac:dyDescent="0.2">
      <c r="A21" s="15" t="s">
        <v>139</v>
      </c>
      <c r="B21" s="12" t="s">
        <v>181</v>
      </c>
      <c r="C21" s="12" t="s">
        <v>184</v>
      </c>
      <c r="D21" s="12"/>
      <c r="E21" s="12"/>
      <c r="F21" s="12"/>
      <c r="G21" s="13"/>
    </row>
    <row r="22" spans="1:7" ht="24.95" customHeight="1" x14ac:dyDescent="0.2">
      <c r="A22" s="15"/>
      <c r="B22" s="12"/>
      <c r="C22" s="12" t="s">
        <v>146</v>
      </c>
      <c r="D22" s="12"/>
      <c r="E22" s="12"/>
      <c r="F22" s="12"/>
      <c r="G22" s="13"/>
    </row>
    <row r="23" spans="1:7" ht="24.95" customHeight="1" x14ac:dyDescent="0.2">
      <c r="A23" s="15"/>
      <c r="B23" s="12"/>
      <c r="C23" s="12"/>
      <c r="D23" s="12"/>
      <c r="E23" s="12"/>
      <c r="F23" s="12"/>
      <c r="G23" s="13"/>
    </row>
    <row r="24" spans="1:7" ht="24.95" customHeight="1" x14ac:dyDescent="0.2">
      <c r="A24" s="30" t="s">
        <v>182</v>
      </c>
      <c r="B24" s="31" t="s">
        <v>157</v>
      </c>
      <c r="C24" s="31" t="s">
        <v>152</v>
      </c>
      <c r="D24" s="12"/>
      <c r="E24" s="12"/>
      <c r="F24" s="12"/>
      <c r="G24" s="13"/>
    </row>
    <row r="25" spans="1:7" ht="24.95" customHeight="1" x14ac:dyDescent="0.2">
      <c r="A25" s="30"/>
      <c r="B25" s="32"/>
      <c r="C25" s="31" t="s">
        <v>154</v>
      </c>
      <c r="D25" s="12"/>
      <c r="E25" s="12"/>
      <c r="F25" s="12"/>
      <c r="G25" s="13"/>
    </row>
    <row r="26" spans="1:7" ht="24.95" customHeight="1" x14ac:dyDescent="0.2">
      <c r="A26" s="30"/>
      <c r="B26" s="32"/>
      <c r="C26" s="31" t="s">
        <v>153</v>
      </c>
      <c r="D26" s="12"/>
      <c r="E26" s="12"/>
      <c r="F26" s="12"/>
      <c r="G26" s="13"/>
    </row>
    <row r="27" spans="1:7" ht="24.95" customHeight="1" x14ac:dyDescent="0.2">
      <c r="A27" s="15"/>
      <c r="B27" s="12"/>
      <c r="C27" s="12"/>
      <c r="D27" s="12"/>
      <c r="E27" s="12"/>
      <c r="F27" s="12"/>
      <c r="G27" s="13"/>
    </row>
    <row r="28" spans="1:7" ht="24.95" customHeight="1" x14ac:dyDescent="0.2">
      <c r="A28" s="30" t="s">
        <v>140</v>
      </c>
      <c r="B28" s="31" t="s">
        <v>147</v>
      </c>
      <c r="C28" s="33"/>
      <c r="D28" s="12"/>
      <c r="E28" s="12"/>
      <c r="F28" s="12"/>
      <c r="G28" s="13"/>
    </row>
    <row r="29" spans="1:7" ht="24.95" customHeight="1" x14ac:dyDescent="0.2">
      <c r="A29" s="34"/>
      <c r="B29" s="33"/>
      <c r="C29" s="31" t="s">
        <v>148</v>
      </c>
      <c r="D29" s="12"/>
      <c r="E29" s="12"/>
      <c r="F29" s="12"/>
      <c r="G29" s="13"/>
    </row>
    <row r="30" spans="1:7" ht="24.95" customHeight="1" x14ac:dyDescent="0.2">
      <c r="A30" s="34"/>
      <c r="B30" s="33"/>
      <c r="C30" s="31" t="s">
        <v>149</v>
      </c>
      <c r="D30" s="12"/>
      <c r="E30" s="12"/>
      <c r="F30" s="12"/>
      <c r="G30" s="13"/>
    </row>
    <row r="31" spans="1:7" ht="24.95" customHeight="1" x14ac:dyDescent="0.2">
      <c r="A31" s="34"/>
      <c r="B31" s="33"/>
      <c r="C31" s="31" t="s">
        <v>150</v>
      </c>
      <c r="D31" s="12"/>
      <c r="E31" s="12"/>
      <c r="F31" s="12"/>
      <c r="G31" s="13"/>
    </row>
    <row r="32" spans="1:7" ht="24.95" customHeight="1" x14ac:dyDescent="0.2">
      <c r="A32" s="34"/>
      <c r="B32" s="33"/>
      <c r="C32" s="31" t="s">
        <v>151</v>
      </c>
      <c r="D32" s="12"/>
      <c r="E32" s="12"/>
      <c r="F32" s="12"/>
      <c r="G32" s="13"/>
    </row>
    <row r="33" spans="1:7" ht="24.95" customHeight="1" thickBot="1" x14ac:dyDescent="0.25">
      <c r="A33" s="17"/>
      <c r="B33" s="18"/>
      <c r="C33" s="18"/>
      <c r="D33" s="18"/>
      <c r="E33" s="18"/>
      <c r="F33" s="18"/>
      <c r="G33" s="35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1">
    <mergeCell ref="C13:F13"/>
  </mergeCells>
  <phoneticPr fontId="0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showGridLines="0" view="pageLayout" topLeftCell="A3" workbookViewId="0">
      <selection activeCell="D44" sqref="D44"/>
    </sheetView>
  </sheetViews>
  <sheetFormatPr baseColWidth="10" defaultColWidth="11.42578125" defaultRowHeight="12.75" x14ac:dyDescent="0.2"/>
  <cols>
    <col min="1" max="1" width="16.28515625" style="88" customWidth="1"/>
    <col min="2" max="2" width="44" style="88" customWidth="1"/>
    <col min="3" max="3" width="15.140625" style="88" customWidth="1"/>
    <col min="4" max="16384" width="11.42578125" style="72"/>
  </cols>
  <sheetData>
    <row r="1" spans="1:5" ht="24.75" customHeight="1" x14ac:dyDescent="0.2">
      <c r="A1" s="70" t="s">
        <v>158</v>
      </c>
      <c r="B1" s="71"/>
      <c r="C1" s="71"/>
    </row>
    <row r="2" spans="1:5" ht="7.5" customHeight="1" thickBot="1" x14ac:dyDescent="0.25">
      <c r="A2" s="70"/>
      <c r="B2" s="71"/>
      <c r="C2" s="71"/>
    </row>
    <row r="3" spans="1:5" ht="48" customHeight="1" thickTop="1" thickBot="1" x14ac:dyDescent="0.25">
      <c r="A3" s="52" t="s">
        <v>186</v>
      </c>
      <c r="B3" s="53" t="s">
        <v>17</v>
      </c>
      <c r="C3" s="54" t="s">
        <v>18</v>
      </c>
    </row>
    <row r="4" spans="1:5" ht="22.5" customHeight="1" thickTop="1" thickBot="1" x14ac:dyDescent="0.25">
      <c r="A4" s="73"/>
      <c r="B4" s="74"/>
      <c r="C4" s="74"/>
    </row>
    <row r="5" spans="1:5" ht="29.1" customHeight="1" thickTop="1" x14ac:dyDescent="0.2">
      <c r="A5" s="75" t="s">
        <v>14</v>
      </c>
      <c r="B5" s="76" t="s">
        <v>19</v>
      </c>
      <c r="C5" s="77">
        <v>52</v>
      </c>
      <c r="E5" s="78"/>
    </row>
    <row r="6" spans="1:5" ht="29.1" customHeight="1" x14ac:dyDescent="0.2">
      <c r="A6" s="79" t="s">
        <v>10</v>
      </c>
      <c r="B6" s="80" t="s">
        <v>22</v>
      </c>
      <c r="C6" s="81">
        <v>104</v>
      </c>
      <c r="E6" s="78"/>
    </row>
    <row r="7" spans="1:5" ht="29.1" customHeight="1" x14ac:dyDescent="0.2">
      <c r="A7" s="79" t="s">
        <v>12</v>
      </c>
      <c r="B7" s="82" t="s">
        <v>185</v>
      </c>
      <c r="C7" s="81">
        <v>130</v>
      </c>
      <c r="E7" s="78"/>
    </row>
    <row r="8" spans="1:5" ht="29.1" customHeight="1" x14ac:dyDescent="0.2">
      <c r="A8" s="79" t="s">
        <v>11</v>
      </c>
      <c r="B8" s="80" t="s">
        <v>27</v>
      </c>
      <c r="C8" s="81">
        <v>156</v>
      </c>
      <c r="E8" s="78"/>
    </row>
    <row r="9" spans="1:5" ht="29.1" customHeight="1" x14ac:dyDescent="0.2">
      <c r="A9" s="79" t="s">
        <v>30</v>
      </c>
      <c r="B9" s="80" t="s">
        <v>31</v>
      </c>
      <c r="C9" s="81">
        <v>200</v>
      </c>
      <c r="E9" s="78"/>
    </row>
    <row r="10" spans="1:5" ht="29.1" customHeight="1" x14ac:dyDescent="0.2">
      <c r="A10" s="79" t="s">
        <v>13</v>
      </c>
      <c r="B10" s="80" t="s">
        <v>34</v>
      </c>
      <c r="C10" s="81">
        <v>250</v>
      </c>
      <c r="E10" s="78"/>
    </row>
    <row r="11" spans="1:5" ht="29.1" customHeight="1" x14ac:dyDescent="0.2">
      <c r="A11" s="79" t="s">
        <v>16</v>
      </c>
      <c r="B11" s="80" t="s">
        <v>37</v>
      </c>
      <c r="C11" s="81">
        <v>302</v>
      </c>
      <c r="E11" s="78"/>
    </row>
    <row r="12" spans="1:5" ht="29.1" customHeight="1" thickBot="1" x14ac:dyDescent="0.25">
      <c r="A12" s="79" t="s">
        <v>15</v>
      </c>
      <c r="B12" s="80" t="s">
        <v>40</v>
      </c>
      <c r="C12" s="81">
        <v>365</v>
      </c>
      <c r="E12" s="78"/>
    </row>
    <row r="13" spans="1:5" ht="29.1" customHeight="1" thickTop="1" x14ac:dyDescent="0.2">
      <c r="A13" s="75" t="s">
        <v>20</v>
      </c>
      <c r="B13" s="76" t="s">
        <v>21</v>
      </c>
      <c r="C13" s="77">
        <v>12</v>
      </c>
      <c r="E13" s="78"/>
    </row>
    <row r="14" spans="1:5" ht="29.1" customHeight="1" x14ac:dyDescent="0.2">
      <c r="A14" s="79" t="s">
        <v>23</v>
      </c>
      <c r="B14" s="80" t="s">
        <v>24</v>
      </c>
      <c r="C14" s="81">
        <v>24</v>
      </c>
      <c r="E14" s="78"/>
    </row>
    <row r="15" spans="1:5" ht="29.1" customHeight="1" x14ac:dyDescent="0.2">
      <c r="A15" s="79" t="s">
        <v>25</v>
      </c>
      <c r="B15" s="80" t="s">
        <v>26</v>
      </c>
      <c r="C15" s="81">
        <v>1</v>
      </c>
      <c r="E15" s="78"/>
    </row>
    <row r="16" spans="1:5" ht="29.1" customHeight="1" x14ac:dyDescent="0.2">
      <c r="A16" s="79" t="s">
        <v>28</v>
      </c>
      <c r="B16" s="80" t="s">
        <v>29</v>
      </c>
      <c r="C16" s="81">
        <v>2</v>
      </c>
      <c r="E16" s="78"/>
    </row>
    <row r="17" spans="1:5" ht="29.1" customHeight="1" x14ac:dyDescent="0.2">
      <c r="A17" s="79" t="s">
        <v>32</v>
      </c>
      <c r="B17" s="80" t="s">
        <v>33</v>
      </c>
      <c r="C17" s="81">
        <v>3</v>
      </c>
      <c r="E17" s="78"/>
    </row>
    <row r="18" spans="1:5" ht="29.1" customHeight="1" x14ac:dyDescent="0.2">
      <c r="A18" s="79" t="s">
        <v>35</v>
      </c>
      <c r="B18" s="80" t="s">
        <v>36</v>
      </c>
      <c r="C18" s="81">
        <v>4</v>
      </c>
      <c r="E18" s="78"/>
    </row>
    <row r="19" spans="1:5" ht="29.1" customHeight="1" x14ac:dyDescent="0.2">
      <c r="A19" s="79" t="s">
        <v>38</v>
      </c>
      <c r="B19" s="80" t="s">
        <v>39</v>
      </c>
      <c r="C19" s="81">
        <v>6</v>
      </c>
      <c r="E19" s="78"/>
    </row>
    <row r="20" spans="1:5" ht="29.1" customHeight="1" thickBot="1" x14ac:dyDescent="0.25">
      <c r="A20" s="83" t="s">
        <v>41</v>
      </c>
      <c r="B20" s="84" t="s">
        <v>42</v>
      </c>
      <c r="C20" s="85"/>
      <c r="E20" s="78"/>
    </row>
    <row r="21" spans="1:5" ht="15" customHeight="1" thickTop="1" x14ac:dyDescent="0.2">
      <c r="A21" s="86"/>
      <c r="B21" s="87"/>
      <c r="C21" s="87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 horizontalDpi="300" verticalDpi="300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phoneticPr fontId="4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A813B-2EEB-4D54-8143-EFB63BC68388}">
  <sheetPr>
    <pageSetUpPr fitToPage="1"/>
  </sheetPr>
  <dimension ref="A1:Q63"/>
  <sheetViews>
    <sheetView showGridLines="0" zoomScale="85" zoomScaleNormal="85" zoomScalePageLayoutView="125" workbookViewId="0">
      <selection activeCell="K19" sqref="K19"/>
    </sheetView>
  </sheetViews>
  <sheetFormatPr baseColWidth="10" defaultColWidth="10.85546875" defaultRowHeight="14.25" x14ac:dyDescent="0.2"/>
  <cols>
    <col min="1" max="1" width="31.5703125" style="137" customWidth="1"/>
    <col min="2" max="13" width="10" style="137" customWidth="1"/>
    <col min="14" max="16384" width="10.85546875" style="137"/>
  </cols>
  <sheetData>
    <row r="1" spans="1:15" x14ac:dyDescent="0.2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5" ht="15" x14ac:dyDescent="0.2">
      <c r="A2" s="271" t="s">
        <v>582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</row>
    <row r="3" spans="1:15" x14ac:dyDescent="0.2">
      <c r="A3" s="136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</row>
    <row r="4" spans="1:15" ht="15" thickBot="1" x14ac:dyDescent="0.25">
      <c r="A4" s="136"/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</row>
    <row r="5" spans="1:15" ht="33" customHeight="1" thickBot="1" x14ac:dyDescent="0.25">
      <c r="B5" s="291" t="s">
        <v>198</v>
      </c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3"/>
    </row>
    <row r="6" spans="1:15" ht="54" customHeight="1" thickBot="1" x14ac:dyDescent="0.25">
      <c r="A6" s="268" t="s">
        <v>197</v>
      </c>
      <c r="B6" s="270" t="s">
        <v>199</v>
      </c>
      <c r="C6" s="270" t="s">
        <v>41</v>
      </c>
      <c r="D6" s="270" t="s">
        <v>200</v>
      </c>
      <c r="E6" s="270" t="s">
        <v>201</v>
      </c>
      <c r="F6" s="270" t="s">
        <v>202</v>
      </c>
      <c r="G6" s="270" t="s">
        <v>203</v>
      </c>
      <c r="H6" s="270" t="s">
        <v>204</v>
      </c>
      <c r="I6" s="270" t="s">
        <v>205</v>
      </c>
      <c r="J6" s="270" t="s">
        <v>581</v>
      </c>
      <c r="K6" s="270" t="s">
        <v>580</v>
      </c>
      <c r="L6" s="270" t="s">
        <v>579</v>
      </c>
      <c r="M6" s="270" t="s">
        <v>578</v>
      </c>
      <c r="N6" s="270" t="s">
        <v>577</v>
      </c>
      <c r="O6" s="269" t="s">
        <v>576</v>
      </c>
    </row>
    <row r="7" spans="1:15" ht="129" customHeight="1" thickBot="1" x14ac:dyDescent="0.25">
      <c r="A7" s="268"/>
      <c r="B7" s="267" t="s">
        <v>575</v>
      </c>
      <c r="C7" s="267" t="s">
        <v>574</v>
      </c>
      <c r="D7" s="267" t="s">
        <v>206</v>
      </c>
      <c r="E7" s="267" t="s">
        <v>573</v>
      </c>
      <c r="F7" s="267" t="s">
        <v>572</v>
      </c>
      <c r="G7" s="267" t="s">
        <v>571</v>
      </c>
      <c r="H7" s="267" t="s">
        <v>570</v>
      </c>
      <c r="I7" s="267" t="s">
        <v>569</v>
      </c>
      <c r="J7" s="267" t="s">
        <v>568</v>
      </c>
      <c r="K7" s="267" t="s">
        <v>590</v>
      </c>
      <c r="L7" s="267" t="s">
        <v>589</v>
      </c>
      <c r="M7" s="267" t="s">
        <v>567</v>
      </c>
      <c r="N7" s="267" t="s">
        <v>566</v>
      </c>
      <c r="O7" s="266" t="s">
        <v>565</v>
      </c>
    </row>
    <row r="8" spans="1:15" ht="33" customHeight="1" thickBot="1" x14ac:dyDescent="0.25">
      <c r="A8" s="265" t="s">
        <v>207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</row>
    <row r="9" spans="1:15" ht="72.95" customHeight="1" x14ac:dyDescent="0.2">
      <c r="A9" s="263" t="s">
        <v>208</v>
      </c>
      <c r="B9" s="258" t="s">
        <v>209</v>
      </c>
      <c r="C9" s="257" t="s">
        <v>209</v>
      </c>
      <c r="D9" s="257" t="s">
        <v>209</v>
      </c>
      <c r="E9" s="257" t="s">
        <v>209</v>
      </c>
      <c r="F9" s="257" t="s">
        <v>209</v>
      </c>
      <c r="G9" s="257" t="s">
        <v>209</v>
      </c>
      <c r="H9" s="257" t="s">
        <v>209</v>
      </c>
      <c r="I9" s="257" t="s">
        <v>209</v>
      </c>
      <c r="J9" s="257" t="s">
        <v>209</v>
      </c>
      <c r="K9" s="257" t="s">
        <v>209</v>
      </c>
      <c r="L9" s="257" t="s">
        <v>209</v>
      </c>
      <c r="M9" s="257" t="s">
        <v>209</v>
      </c>
      <c r="N9" s="257" t="s">
        <v>209</v>
      </c>
      <c r="O9" s="256" t="s">
        <v>209</v>
      </c>
    </row>
    <row r="10" spans="1:15" ht="72.95" customHeight="1" x14ac:dyDescent="0.2">
      <c r="A10" s="253" t="s">
        <v>210</v>
      </c>
      <c r="B10" s="252" t="s">
        <v>209</v>
      </c>
      <c r="C10" s="251" t="s">
        <v>209</v>
      </c>
      <c r="D10" s="251" t="s">
        <v>209</v>
      </c>
      <c r="E10" s="251" t="s">
        <v>209</v>
      </c>
      <c r="F10" s="251" t="s">
        <v>209</v>
      </c>
      <c r="G10" s="251" t="s">
        <v>209</v>
      </c>
      <c r="H10" s="251" t="s">
        <v>209</v>
      </c>
      <c r="I10" s="251" t="s">
        <v>209</v>
      </c>
      <c r="J10" s="251" t="s">
        <v>209</v>
      </c>
      <c r="K10" s="251" t="s">
        <v>209</v>
      </c>
      <c r="L10" s="251" t="s">
        <v>209</v>
      </c>
      <c r="M10" s="251" t="s">
        <v>209</v>
      </c>
      <c r="N10" s="251" t="s">
        <v>209</v>
      </c>
      <c r="O10" s="250" t="s">
        <v>209</v>
      </c>
    </row>
    <row r="11" spans="1:15" ht="72.95" customHeight="1" x14ac:dyDescent="0.2">
      <c r="A11" s="253" t="s">
        <v>211</v>
      </c>
      <c r="B11" s="252" t="s">
        <v>20</v>
      </c>
      <c r="C11" s="251" t="s">
        <v>20</v>
      </c>
      <c r="D11" s="251" t="s">
        <v>14</v>
      </c>
      <c r="E11" s="251" t="s">
        <v>20</v>
      </c>
      <c r="F11" s="251" t="s">
        <v>20</v>
      </c>
      <c r="G11" s="251" t="s">
        <v>20</v>
      </c>
      <c r="H11" s="251" t="s">
        <v>20</v>
      </c>
      <c r="I11" s="251" t="s">
        <v>564</v>
      </c>
      <c r="J11" s="251" t="s">
        <v>564</v>
      </c>
      <c r="K11" s="251" t="s">
        <v>20</v>
      </c>
      <c r="L11" s="251" t="s">
        <v>20</v>
      </c>
      <c r="M11" s="251" t="s">
        <v>20</v>
      </c>
      <c r="N11" s="251" t="s">
        <v>20</v>
      </c>
      <c r="O11" s="250" t="s">
        <v>20</v>
      </c>
    </row>
    <row r="12" spans="1:15" ht="72.95" customHeight="1" x14ac:dyDescent="0.2">
      <c r="A12" s="253" t="s">
        <v>585</v>
      </c>
      <c r="B12" s="252" t="s">
        <v>10</v>
      </c>
      <c r="C12" s="251" t="s">
        <v>10</v>
      </c>
      <c r="D12" s="251" t="s">
        <v>212</v>
      </c>
      <c r="E12" s="251" t="s">
        <v>212</v>
      </c>
      <c r="F12" s="251" t="s">
        <v>212</v>
      </c>
      <c r="G12" s="251" t="s">
        <v>14</v>
      </c>
      <c r="H12" s="251" t="s">
        <v>14</v>
      </c>
      <c r="I12" s="251" t="s">
        <v>212</v>
      </c>
      <c r="J12" s="251" t="s">
        <v>212</v>
      </c>
      <c r="K12" s="251" t="s">
        <v>14</v>
      </c>
      <c r="L12" s="251"/>
      <c r="M12" s="251" t="s">
        <v>20</v>
      </c>
      <c r="N12" s="251"/>
      <c r="O12" s="250"/>
    </row>
    <row r="13" spans="1:15" ht="72.95" customHeight="1" x14ac:dyDescent="0.2">
      <c r="A13" s="253" t="s">
        <v>591</v>
      </c>
      <c r="B13" s="252"/>
      <c r="C13" s="251"/>
      <c r="D13" s="251"/>
      <c r="E13" s="251"/>
      <c r="F13" s="251"/>
      <c r="G13" s="251"/>
      <c r="H13" s="251"/>
      <c r="I13" s="251"/>
      <c r="J13" s="251"/>
      <c r="K13" s="251" t="s">
        <v>14</v>
      </c>
      <c r="L13" s="251"/>
      <c r="M13" s="251"/>
      <c r="N13" s="251"/>
      <c r="O13" s="250"/>
    </row>
    <row r="14" spans="1:15" ht="72.95" customHeight="1" x14ac:dyDescent="0.2">
      <c r="A14" s="253" t="s">
        <v>563</v>
      </c>
      <c r="B14" s="252" t="s">
        <v>10</v>
      </c>
      <c r="C14" s="251" t="s">
        <v>10</v>
      </c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0"/>
    </row>
    <row r="15" spans="1:15" ht="72.95" customHeight="1" x14ac:dyDescent="0.2">
      <c r="A15" s="253" t="s">
        <v>213</v>
      </c>
      <c r="B15" s="252" t="s">
        <v>14</v>
      </c>
      <c r="C15" s="251" t="s">
        <v>14</v>
      </c>
      <c r="D15" s="251" t="s">
        <v>14</v>
      </c>
      <c r="E15" s="251" t="s">
        <v>14</v>
      </c>
      <c r="F15" s="251" t="s">
        <v>14</v>
      </c>
      <c r="G15" s="251" t="s">
        <v>14</v>
      </c>
      <c r="H15" s="251" t="s">
        <v>14</v>
      </c>
      <c r="I15" s="251" t="s">
        <v>14</v>
      </c>
      <c r="J15" s="251" t="s">
        <v>14</v>
      </c>
      <c r="K15" s="251" t="s">
        <v>14</v>
      </c>
      <c r="L15" s="251" t="s">
        <v>14</v>
      </c>
      <c r="M15" s="251" t="s">
        <v>14</v>
      </c>
      <c r="N15" s="251" t="s">
        <v>14</v>
      </c>
      <c r="O15" s="250" t="s">
        <v>14</v>
      </c>
    </row>
    <row r="16" spans="1:15" ht="72.95" customHeight="1" x14ac:dyDescent="0.2">
      <c r="A16" s="253" t="s">
        <v>214</v>
      </c>
      <c r="B16" s="252" t="s">
        <v>28</v>
      </c>
      <c r="C16" s="251" t="s">
        <v>28</v>
      </c>
      <c r="D16" s="251" t="s">
        <v>28</v>
      </c>
      <c r="E16" s="251" t="s">
        <v>28</v>
      </c>
      <c r="F16" s="251" t="s">
        <v>28</v>
      </c>
      <c r="G16" s="251" t="s">
        <v>28</v>
      </c>
      <c r="H16" s="251" t="s">
        <v>28</v>
      </c>
      <c r="I16" s="251" t="s">
        <v>28</v>
      </c>
      <c r="J16" s="251" t="s">
        <v>28</v>
      </c>
      <c r="K16" s="251" t="s">
        <v>28</v>
      </c>
      <c r="L16" s="251" t="s">
        <v>28</v>
      </c>
      <c r="M16" s="251" t="s">
        <v>28</v>
      </c>
      <c r="N16" s="251" t="s">
        <v>28</v>
      </c>
      <c r="O16" s="250" t="s">
        <v>28</v>
      </c>
    </row>
    <row r="17" spans="1:15" ht="72.95" customHeight="1" x14ac:dyDescent="0.2">
      <c r="A17" s="253" t="s">
        <v>215</v>
      </c>
      <c r="B17" s="252" t="s">
        <v>25</v>
      </c>
      <c r="C17" s="251" t="s">
        <v>25</v>
      </c>
      <c r="D17" s="251" t="s">
        <v>25</v>
      </c>
      <c r="E17" s="251" t="s">
        <v>25</v>
      </c>
      <c r="F17" s="251" t="s">
        <v>25</v>
      </c>
      <c r="G17" s="251" t="s">
        <v>25</v>
      </c>
      <c r="H17" s="251" t="s">
        <v>25</v>
      </c>
      <c r="I17" s="251" t="s">
        <v>25</v>
      </c>
      <c r="J17" s="251" t="s">
        <v>25</v>
      </c>
      <c r="K17" s="251" t="s">
        <v>25</v>
      </c>
      <c r="L17" s="251" t="s">
        <v>25</v>
      </c>
      <c r="M17" s="251" t="s">
        <v>25</v>
      </c>
      <c r="N17" s="251" t="s">
        <v>25</v>
      </c>
      <c r="O17" s="250" t="s">
        <v>25</v>
      </c>
    </row>
    <row r="18" spans="1:15" ht="72.95" customHeight="1" x14ac:dyDescent="0.2">
      <c r="A18" s="253" t="s">
        <v>562</v>
      </c>
      <c r="B18" s="252"/>
      <c r="C18" s="251"/>
      <c r="D18" s="251"/>
      <c r="E18" s="251" t="s">
        <v>11</v>
      </c>
      <c r="F18" s="251" t="s">
        <v>11</v>
      </c>
      <c r="G18" s="251"/>
      <c r="H18" s="251"/>
      <c r="I18" s="251"/>
      <c r="J18" s="251"/>
      <c r="K18" s="251"/>
      <c r="L18" s="251"/>
      <c r="M18" s="251"/>
      <c r="N18" s="251"/>
      <c r="O18" s="250"/>
    </row>
    <row r="19" spans="1:15" ht="72.95" customHeight="1" x14ac:dyDescent="0.2">
      <c r="A19" s="253" t="s">
        <v>216</v>
      </c>
      <c r="B19" s="252" t="s">
        <v>25</v>
      </c>
      <c r="C19" s="251" t="s">
        <v>25</v>
      </c>
      <c r="D19" s="251" t="s">
        <v>212</v>
      </c>
      <c r="E19" s="251" t="s">
        <v>25</v>
      </c>
      <c r="F19" s="251" t="s">
        <v>25</v>
      </c>
      <c r="G19" s="251" t="s">
        <v>25</v>
      </c>
      <c r="H19" s="251" t="s">
        <v>25</v>
      </c>
      <c r="I19" s="251" t="s">
        <v>25</v>
      </c>
      <c r="J19" s="251" t="s">
        <v>25</v>
      </c>
      <c r="K19" s="251" t="s">
        <v>25</v>
      </c>
      <c r="L19" s="251"/>
      <c r="M19" s="251"/>
      <c r="N19" s="251" t="s">
        <v>25</v>
      </c>
      <c r="O19" s="250"/>
    </row>
    <row r="20" spans="1:15" ht="72.95" customHeight="1" x14ac:dyDescent="0.2">
      <c r="A20" s="253" t="s">
        <v>217</v>
      </c>
      <c r="B20" s="252" t="s">
        <v>32</v>
      </c>
      <c r="C20" s="251" t="s">
        <v>32</v>
      </c>
      <c r="D20" s="251" t="s">
        <v>212</v>
      </c>
      <c r="E20" s="251" t="s">
        <v>32</v>
      </c>
      <c r="F20" s="251" t="s">
        <v>32</v>
      </c>
      <c r="G20" s="251" t="s">
        <v>32</v>
      </c>
      <c r="H20" s="251" t="s">
        <v>32</v>
      </c>
      <c r="I20" s="251" t="s">
        <v>32</v>
      </c>
      <c r="J20" s="251" t="s">
        <v>32</v>
      </c>
      <c r="K20" s="251" t="s">
        <v>32</v>
      </c>
      <c r="L20" s="251" t="s">
        <v>212</v>
      </c>
      <c r="M20" s="251" t="s">
        <v>32</v>
      </c>
      <c r="N20" s="251"/>
      <c r="O20" s="250"/>
    </row>
    <row r="21" spans="1:15" ht="72.95" customHeight="1" x14ac:dyDescent="0.2">
      <c r="A21" s="253" t="s">
        <v>218</v>
      </c>
      <c r="B21" s="252" t="s">
        <v>25</v>
      </c>
      <c r="C21" s="251" t="s">
        <v>25</v>
      </c>
      <c r="D21" s="251"/>
      <c r="E21" s="251" t="s">
        <v>25</v>
      </c>
      <c r="F21" s="251" t="s">
        <v>25</v>
      </c>
      <c r="G21" s="251" t="s">
        <v>25</v>
      </c>
      <c r="H21" s="251" t="s">
        <v>25</v>
      </c>
      <c r="I21" s="251" t="s">
        <v>25</v>
      </c>
      <c r="J21" s="251" t="s">
        <v>25</v>
      </c>
      <c r="K21" s="251" t="s">
        <v>25</v>
      </c>
      <c r="L21" s="251"/>
      <c r="M21" s="251" t="s">
        <v>25</v>
      </c>
      <c r="N21" s="251"/>
      <c r="O21" s="250"/>
    </row>
    <row r="22" spans="1:15" ht="72.95" customHeight="1" x14ac:dyDescent="0.2">
      <c r="A22" s="253" t="s">
        <v>219</v>
      </c>
      <c r="B22" s="252" t="s">
        <v>20</v>
      </c>
      <c r="C22" s="251" t="s">
        <v>20</v>
      </c>
      <c r="D22" s="251" t="s">
        <v>20</v>
      </c>
      <c r="E22" s="251" t="s">
        <v>20</v>
      </c>
      <c r="F22" s="251" t="s">
        <v>20</v>
      </c>
      <c r="G22" s="251" t="s">
        <v>20</v>
      </c>
      <c r="H22" s="251" t="s">
        <v>20</v>
      </c>
      <c r="I22" s="251" t="s">
        <v>20</v>
      </c>
      <c r="J22" s="251" t="s">
        <v>20</v>
      </c>
      <c r="K22" s="251" t="s">
        <v>20</v>
      </c>
      <c r="L22" s="251" t="s">
        <v>20</v>
      </c>
      <c r="M22" s="251" t="s">
        <v>20</v>
      </c>
      <c r="N22" s="251"/>
      <c r="O22" s="250"/>
    </row>
    <row r="23" spans="1:15" ht="72.95" customHeight="1" x14ac:dyDescent="0.2">
      <c r="A23" s="253" t="s">
        <v>561</v>
      </c>
      <c r="B23" s="252"/>
      <c r="C23" s="251"/>
      <c r="D23" s="251"/>
      <c r="E23" s="251" t="s">
        <v>209</v>
      </c>
      <c r="F23" s="251" t="s">
        <v>209</v>
      </c>
      <c r="G23" s="251"/>
      <c r="H23" s="251"/>
      <c r="I23" s="251"/>
      <c r="J23" s="251" t="s">
        <v>209</v>
      </c>
      <c r="K23" s="251"/>
      <c r="L23" s="251"/>
      <c r="M23" s="251"/>
      <c r="N23" s="251"/>
      <c r="O23" s="250" t="s">
        <v>209</v>
      </c>
    </row>
    <row r="24" spans="1:15" ht="72.95" customHeight="1" x14ac:dyDescent="0.2">
      <c r="A24" s="253" t="s">
        <v>196</v>
      </c>
      <c r="B24" s="252" t="s">
        <v>41</v>
      </c>
      <c r="C24" s="251" t="s">
        <v>41</v>
      </c>
      <c r="D24" s="251" t="s">
        <v>41</v>
      </c>
      <c r="E24" s="251" t="s">
        <v>41</v>
      </c>
      <c r="F24" s="251" t="s">
        <v>41</v>
      </c>
      <c r="G24" s="251" t="s">
        <v>41</v>
      </c>
      <c r="H24" s="251" t="s">
        <v>41</v>
      </c>
      <c r="I24" s="251" t="s">
        <v>41</v>
      </c>
      <c r="J24" s="251" t="s">
        <v>41</v>
      </c>
      <c r="K24" s="251" t="s">
        <v>41</v>
      </c>
      <c r="L24" s="251" t="s">
        <v>41</v>
      </c>
      <c r="M24" s="251" t="s">
        <v>41</v>
      </c>
      <c r="N24" s="251" t="s">
        <v>41</v>
      </c>
      <c r="O24" s="250" t="s">
        <v>41</v>
      </c>
    </row>
    <row r="25" spans="1:15" ht="72.95" customHeight="1" x14ac:dyDescent="0.2">
      <c r="A25" s="253" t="s">
        <v>220</v>
      </c>
      <c r="B25" s="252" t="s">
        <v>25</v>
      </c>
      <c r="C25" s="251" t="s">
        <v>25</v>
      </c>
      <c r="D25" s="251" t="s">
        <v>25</v>
      </c>
      <c r="E25" s="251" t="s">
        <v>25</v>
      </c>
      <c r="F25" s="251" t="s">
        <v>25</v>
      </c>
      <c r="G25" s="251" t="s">
        <v>25</v>
      </c>
      <c r="H25" s="251" t="s">
        <v>25</v>
      </c>
      <c r="I25" s="251" t="s">
        <v>25</v>
      </c>
      <c r="J25" s="251" t="s">
        <v>25</v>
      </c>
      <c r="K25" s="251" t="s">
        <v>25</v>
      </c>
      <c r="L25" s="251" t="s">
        <v>25</v>
      </c>
      <c r="M25" s="251" t="s">
        <v>25</v>
      </c>
      <c r="N25" s="251" t="s">
        <v>25</v>
      </c>
      <c r="O25" s="250" t="s">
        <v>25</v>
      </c>
    </row>
    <row r="26" spans="1:15" ht="95.1" customHeight="1" x14ac:dyDescent="0.2">
      <c r="A26" s="253" t="s">
        <v>221</v>
      </c>
      <c r="B26" s="252" t="s">
        <v>12</v>
      </c>
      <c r="C26" s="251" t="s">
        <v>12</v>
      </c>
      <c r="D26" s="251" t="s">
        <v>13</v>
      </c>
      <c r="E26" s="251" t="s">
        <v>212</v>
      </c>
      <c r="F26" s="251" t="s">
        <v>212</v>
      </c>
      <c r="G26" s="251" t="s">
        <v>212</v>
      </c>
      <c r="H26" s="251" t="s">
        <v>212</v>
      </c>
      <c r="I26" s="251" t="s">
        <v>212</v>
      </c>
      <c r="J26" s="251" t="s">
        <v>212</v>
      </c>
      <c r="K26" s="251" t="s">
        <v>212</v>
      </c>
      <c r="L26" s="251" t="s">
        <v>212</v>
      </c>
      <c r="M26" s="251"/>
      <c r="N26" s="251"/>
      <c r="O26" s="250"/>
    </row>
    <row r="27" spans="1:15" ht="72.95" customHeight="1" x14ac:dyDescent="0.2">
      <c r="A27" s="253" t="s">
        <v>222</v>
      </c>
      <c r="B27" s="252" t="s">
        <v>12</v>
      </c>
      <c r="C27" s="251" t="s">
        <v>12</v>
      </c>
      <c r="D27" s="251" t="s">
        <v>13</v>
      </c>
      <c r="E27" s="251" t="s">
        <v>212</v>
      </c>
      <c r="F27" s="251" t="s">
        <v>212</v>
      </c>
      <c r="G27" s="251" t="s">
        <v>14</v>
      </c>
      <c r="H27" s="251" t="s">
        <v>212</v>
      </c>
      <c r="I27" s="251" t="s">
        <v>212</v>
      </c>
      <c r="J27" s="251" t="s">
        <v>212</v>
      </c>
      <c r="K27" s="251" t="s">
        <v>212</v>
      </c>
      <c r="L27" s="251" t="s">
        <v>212</v>
      </c>
      <c r="M27" s="251"/>
      <c r="N27" s="251"/>
      <c r="O27" s="250"/>
    </row>
    <row r="28" spans="1:15" ht="72.95" customHeight="1" x14ac:dyDescent="0.2">
      <c r="A28" s="253" t="s">
        <v>223</v>
      </c>
      <c r="B28" s="252" t="s">
        <v>41</v>
      </c>
      <c r="C28" s="251" t="s">
        <v>41</v>
      </c>
      <c r="D28" s="251" t="s">
        <v>41</v>
      </c>
      <c r="E28" s="251"/>
      <c r="F28" s="251"/>
      <c r="G28" s="251" t="s">
        <v>41</v>
      </c>
      <c r="H28" s="251"/>
      <c r="I28" s="251"/>
      <c r="J28" s="251"/>
      <c r="K28" s="251"/>
      <c r="L28" s="251"/>
      <c r="M28" s="251"/>
      <c r="N28" s="251"/>
      <c r="O28" s="250"/>
    </row>
    <row r="29" spans="1:15" ht="72.95" customHeight="1" x14ac:dyDescent="0.2">
      <c r="A29" s="253" t="s">
        <v>224</v>
      </c>
      <c r="B29" s="252" t="s">
        <v>12</v>
      </c>
      <c r="C29" s="251" t="s">
        <v>12</v>
      </c>
      <c r="D29" s="251" t="s">
        <v>13</v>
      </c>
      <c r="E29" s="251"/>
      <c r="F29" s="251"/>
      <c r="G29" s="251" t="s">
        <v>14</v>
      </c>
      <c r="H29" s="251"/>
      <c r="I29" s="251"/>
      <c r="J29" s="251"/>
      <c r="K29" s="251"/>
      <c r="L29" s="251"/>
      <c r="M29" s="251"/>
      <c r="N29" s="251"/>
      <c r="O29" s="250"/>
    </row>
    <row r="30" spans="1:15" ht="72.95" customHeight="1" x14ac:dyDescent="0.2">
      <c r="A30" s="253" t="s">
        <v>225</v>
      </c>
      <c r="B30" s="252"/>
      <c r="C30" s="251"/>
      <c r="D30" s="251" t="s">
        <v>13</v>
      </c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0"/>
    </row>
    <row r="31" spans="1:15" ht="72.95" customHeight="1" x14ac:dyDescent="0.2">
      <c r="A31" s="253" t="s">
        <v>226</v>
      </c>
      <c r="B31" s="252"/>
      <c r="C31" s="251"/>
      <c r="D31" s="251" t="s">
        <v>13</v>
      </c>
      <c r="E31" s="251"/>
      <c r="F31" s="251"/>
      <c r="G31" s="251"/>
      <c r="H31" s="251"/>
      <c r="I31" s="251"/>
      <c r="J31" s="251"/>
      <c r="K31" s="251"/>
      <c r="L31" s="251"/>
      <c r="M31" s="251"/>
      <c r="N31" s="251"/>
      <c r="O31" s="250"/>
    </row>
    <row r="32" spans="1:15" ht="72.95" customHeight="1" x14ac:dyDescent="0.2">
      <c r="A32" s="254" t="s">
        <v>227</v>
      </c>
      <c r="B32" s="252"/>
      <c r="C32" s="251"/>
      <c r="D32" s="251" t="s">
        <v>13</v>
      </c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0"/>
    </row>
    <row r="33" spans="1:17" ht="72.95" customHeight="1" x14ac:dyDescent="0.2">
      <c r="A33" s="253" t="s">
        <v>228</v>
      </c>
      <c r="B33" s="252"/>
      <c r="C33" s="251"/>
      <c r="D33" s="251" t="s">
        <v>20</v>
      </c>
      <c r="E33" s="251"/>
      <c r="F33" s="251"/>
      <c r="G33" s="251"/>
      <c r="H33" s="251"/>
      <c r="I33" s="251"/>
      <c r="J33" s="251"/>
      <c r="K33" s="251"/>
      <c r="L33" s="251"/>
      <c r="M33" s="251"/>
      <c r="N33" s="251"/>
      <c r="O33" s="250"/>
    </row>
    <row r="34" spans="1:17" ht="72.95" customHeight="1" thickBot="1" x14ac:dyDescent="0.25">
      <c r="A34" s="262" t="s">
        <v>229</v>
      </c>
      <c r="B34" s="248"/>
      <c r="C34" s="247"/>
      <c r="D34" s="247" t="s">
        <v>20</v>
      </c>
      <c r="E34" s="247"/>
      <c r="F34" s="247"/>
      <c r="G34" s="247"/>
      <c r="H34" s="247"/>
      <c r="I34" s="247"/>
      <c r="J34" s="247"/>
      <c r="K34" s="247"/>
      <c r="L34" s="247"/>
      <c r="M34" s="247"/>
      <c r="N34" s="247"/>
      <c r="O34" s="246"/>
    </row>
    <row r="35" spans="1:17" ht="36" customHeight="1" thickBot="1" x14ac:dyDescent="0.25">
      <c r="A35" s="261" t="s">
        <v>230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</row>
    <row r="36" spans="1:17" ht="202.5" customHeight="1" x14ac:dyDescent="0.2">
      <c r="A36" s="259" t="s">
        <v>586</v>
      </c>
      <c r="B36" s="258" t="s">
        <v>209</v>
      </c>
      <c r="C36" s="257" t="s">
        <v>209</v>
      </c>
      <c r="D36" s="257" t="s">
        <v>209</v>
      </c>
      <c r="E36" s="257" t="s">
        <v>209</v>
      </c>
      <c r="F36" s="257" t="s">
        <v>209</v>
      </c>
      <c r="G36" s="257" t="s">
        <v>209</v>
      </c>
      <c r="H36" s="257" t="s">
        <v>209</v>
      </c>
      <c r="I36" s="257" t="s">
        <v>209</v>
      </c>
      <c r="J36" s="257" t="s">
        <v>209</v>
      </c>
      <c r="K36" s="257" t="s">
        <v>209</v>
      </c>
      <c r="L36" s="257" t="s">
        <v>209</v>
      </c>
      <c r="M36" s="257" t="s">
        <v>209</v>
      </c>
      <c r="N36" s="257" t="s">
        <v>209</v>
      </c>
      <c r="O36" s="256" t="s">
        <v>209</v>
      </c>
    </row>
    <row r="37" spans="1:17" ht="72.95" customHeight="1" x14ac:dyDescent="0.2">
      <c r="A37" s="255" t="s">
        <v>560</v>
      </c>
      <c r="B37" s="252" t="s">
        <v>209</v>
      </c>
      <c r="C37" s="251" t="s">
        <v>209</v>
      </c>
      <c r="D37" s="251" t="s">
        <v>209</v>
      </c>
      <c r="E37" s="251" t="s">
        <v>209</v>
      </c>
      <c r="F37" s="251" t="s">
        <v>209</v>
      </c>
      <c r="G37" s="251" t="s">
        <v>209</v>
      </c>
      <c r="H37" s="251" t="s">
        <v>209</v>
      </c>
      <c r="I37" s="251" t="s">
        <v>209</v>
      </c>
      <c r="J37" s="251" t="s">
        <v>209</v>
      </c>
      <c r="K37" s="251" t="s">
        <v>209</v>
      </c>
      <c r="L37" s="251" t="s">
        <v>209</v>
      </c>
      <c r="M37" s="251" t="s">
        <v>209</v>
      </c>
      <c r="N37" s="251" t="s">
        <v>209</v>
      </c>
      <c r="O37" s="250" t="s">
        <v>209</v>
      </c>
    </row>
    <row r="38" spans="1:17" ht="72.95" customHeight="1" x14ac:dyDescent="0.2">
      <c r="A38" s="255" t="s">
        <v>231</v>
      </c>
      <c r="B38" s="252" t="s">
        <v>209</v>
      </c>
      <c r="C38" s="251" t="s">
        <v>209</v>
      </c>
      <c r="D38" s="251" t="s">
        <v>209</v>
      </c>
      <c r="E38" s="251" t="s">
        <v>209</v>
      </c>
      <c r="F38" s="251" t="s">
        <v>209</v>
      </c>
      <c r="G38" s="251" t="s">
        <v>209</v>
      </c>
      <c r="H38" s="251" t="s">
        <v>209</v>
      </c>
      <c r="I38" s="251" t="s">
        <v>209</v>
      </c>
      <c r="J38" s="251" t="s">
        <v>209</v>
      </c>
      <c r="K38" s="251" t="s">
        <v>209</v>
      </c>
      <c r="L38" s="251" t="s">
        <v>209</v>
      </c>
      <c r="M38" s="251" t="s">
        <v>209</v>
      </c>
      <c r="N38" s="251" t="s">
        <v>209</v>
      </c>
      <c r="O38" s="250" t="s">
        <v>209</v>
      </c>
    </row>
    <row r="39" spans="1:17" ht="72.95" customHeight="1" x14ac:dyDescent="0.2">
      <c r="A39" s="255" t="s">
        <v>232</v>
      </c>
      <c r="B39" s="252" t="s">
        <v>20</v>
      </c>
      <c r="C39" s="251" t="s">
        <v>20</v>
      </c>
      <c r="D39" s="251" t="s">
        <v>14</v>
      </c>
      <c r="E39" s="251" t="s">
        <v>14</v>
      </c>
      <c r="F39" s="251" t="s">
        <v>14</v>
      </c>
      <c r="G39" s="251" t="s">
        <v>20</v>
      </c>
      <c r="H39" s="251" t="s">
        <v>20</v>
      </c>
      <c r="I39" s="251" t="s">
        <v>20</v>
      </c>
      <c r="J39" s="251" t="s">
        <v>20</v>
      </c>
      <c r="K39" s="251" t="s">
        <v>20</v>
      </c>
      <c r="L39" s="251" t="s">
        <v>20</v>
      </c>
      <c r="M39" s="251" t="s">
        <v>20</v>
      </c>
      <c r="N39" s="251" t="s">
        <v>20</v>
      </c>
      <c r="O39" s="250" t="s">
        <v>20</v>
      </c>
    </row>
    <row r="40" spans="1:17" ht="72.95" customHeight="1" x14ac:dyDescent="0.2">
      <c r="A40" s="253" t="s">
        <v>587</v>
      </c>
      <c r="B40" s="252" t="s">
        <v>212</v>
      </c>
      <c r="C40" s="251" t="s">
        <v>212</v>
      </c>
      <c r="D40" s="251" t="s">
        <v>212</v>
      </c>
      <c r="E40" s="251" t="s">
        <v>209</v>
      </c>
      <c r="F40" s="251" t="s">
        <v>209</v>
      </c>
      <c r="G40" s="251" t="s">
        <v>209</v>
      </c>
      <c r="H40" s="251" t="s">
        <v>212</v>
      </c>
      <c r="I40" s="251" t="s">
        <v>209</v>
      </c>
      <c r="J40" s="251" t="s">
        <v>209</v>
      </c>
      <c r="K40" s="251" t="s">
        <v>212</v>
      </c>
      <c r="L40" s="251" t="s">
        <v>212</v>
      </c>
      <c r="M40" s="251"/>
      <c r="N40" s="251"/>
      <c r="O40" s="250"/>
    </row>
    <row r="41" spans="1:17" ht="72.95" customHeight="1" x14ac:dyDescent="0.2">
      <c r="A41" s="254" t="s">
        <v>233</v>
      </c>
      <c r="B41" s="252"/>
      <c r="C41" s="251"/>
      <c r="D41" s="251" t="s">
        <v>14</v>
      </c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0"/>
      <c r="Q41" s="137" t="s">
        <v>350</v>
      </c>
    </row>
    <row r="42" spans="1:17" ht="72.95" customHeight="1" x14ac:dyDescent="0.2">
      <c r="A42" s="253" t="s">
        <v>234</v>
      </c>
      <c r="B42" s="252" t="s">
        <v>32</v>
      </c>
      <c r="C42" s="251" t="s">
        <v>32</v>
      </c>
      <c r="D42" s="251" t="s">
        <v>32</v>
      </c>
      <c r="E42" s="251" t="s">
        <v>32</v>
      </c>
      <c r="F42" s="251" t="s">
        <v>32</v>
      </c>
      <c r="G42" s="251" t="s">
        <v>32</v>
      </c>
      <c r="H42" s="251" t="s">
        <v>32</v>
      </c>
      <c r="I42" s="251" t="s">
        <v>32</v>
      </c>
      <c r="J42" s="251" t="s">
        <v>32</v>
      </c>
      <c r="K42" s="251" t="s">
        <v>32</v>
      </c>
      <c r="L42" s="251" t="s">
        <v>32</v>
      </c>
      <c r="M42" s="251" t="s">
        <v>32</v>
      </c>
      <c r="N42" s="251" t="s">
        <v>32</v>
      </c>
      <c r="O42" s="250" t="s">
        <v>32</v>
      </c>
    </row>
    <row r="43" spans="1:17" ht="72.95" customHeight="1" thickBot="1" x14ac:dyDescent="0.25">
      <c r="A43" s="249" t="s">
        <v>235</v>
      </c>
      <c r="B43" s="248" t="s">
        <v>25</v>
      </c>
      <c r="C43" s="247" t="s">
        <v>25</v>
      </c>
      <c r="D43" s="247" t="s">
        <v>549</v>
      </c>
      <c r="E43" s="247" t="s">
        <v>25</v>
      </c>
      <c r="F43" s="247" t="s">
        <v>25</v>
      </c>
      <c r="G43" s="247" t="s">
        <v>25</v>
      </c>
      <c r="H43" s="247" t="s">
        <v>25</v>
      </c>
      <c r="I43" s="247" t="s">
        <v>25</v>
      </c>
      <c r="J43" s="247" t="s">
        <v>25</v>
      </c>
      <c r="K43" s="247" t="s">
        <v>25</v>
      </c>
      <c r="L43" s="247" t="s">
        <v>25</v>
      </c>
      <c r="M43" s="247" t="s">
        <v>25</v>
      </c>
      <c r="N43" s="247" t="s">
        <v>25</v>
      </c>
      <c r="O43" s="246" t="s">
        <v>25</v>
      </c>
    </row>
    <row r="44" spans="1:17" ht="45.95" customHeight="1" thickBot="1" x14ac:dyDescent="0.25">
      <c r="A44" s="245"/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</row>
    <row r="45" spans="1:17" ht="36.950000000000003" customHeight="1" thickBot="1" x14ac:dyDescent="0.25">
      <c r="A45" s="294" t="s">
        <v>236</v>
      </c>
      <c r="B45" s="295"/>
      <c r="C45" s="295"/>
      <c r="D45" s="295"/>
      <c r="E45" s="296"/>
      <c r="F45" s="244"/>
      <c r="G45" s="136"/>
      <c r="H45" s="136"/>
      <c r="I45" s="136"/>
      <c r="J45" s="136"/>
      <c r="K45" s="136"/>
    </row>
    <row r="46" spans="1:17" ht="36.950000000000003" customHeight="1" x14ac:dyDescent="0.2">
      <c r="A46" s="243" t="s">
        <v>158</v>
      </c>
      <c r="B46" s="297" t="s">
        <v>237</v>
      </c>
      <c r="C46" s="297"/>
      <c r="D46" s="297"/>
      <c r="E46" s="298"/>
      <c r="F46" s="242"/>
      <c r="G46" s="136"/>
      <c r="H46" s="136"/>
      <c r="I46" s="136"/>
      <c r="J46" s="136"/>
      <c r="K46" s="136"/>
    </row>
    <row r="47" spans="1:17" ht="36.950000000000003" customHeight="1" x14ac:dyDescent="0.2">
      <c r="A47" s="239" t="s">
        <v>15</v>
      </c>
      <c r="B47" s="282" t="s">
        <v>559</v>
      </c>
      <c r="C47" s="282"/>
      <c r="D47" s="282"/>
      <c r="E47" s="283"/>
      <c r="F47" s="240"/>
      <c r="G47" s="136"/>
      <c r="H47" s="136"/>
      <c r="I47" s="136"/>
      <c r="J47" s="136"/>
      <c r="K47" s="136"/>
    </row>
    <row r="48" spans="1:17" ht="36.950000000000003" customHeight="1" x14ac:dyDescent="0.2">
      <c r="A48" s="239" t="s">
        <v>16</v>
      </c>
      <c r="B48" s="286" t="s">
        <v>558</v>
      </c>
      <c r="C48" s="287"/>
      <c r="D48" s="287"/>
      <c r="E48" s="288"/>
      <c r="F48" s="240"/>
      <c r="G48" s="136"/>
      <c r="H48" s="136"/>
      <c r="I48" s="136"/>
      <c r="J48" s="136"/>
      <c r="K48" s="136"/>
    </row>
    <row r="49" spans="1:11" ht="36.950000000000003" customHeight="1" x14ac:dyDescent="0.2">
      <c r="A49" s="239" t="s">
        <v>13</v>
      </c>
      <c r="B49" s="286" t="s">
        <v>557</v>
      </c>
      <c r="C49" s="287"/>
      <c r="D49" s="287"/>
      <c r="E49" s="288"/>
      <c r="F49" s="240"/>
      <c r="G49" s="136"/>
      <c r="H49" s="136"/>
      <c r="I49" s="136"/>
      <c r="J49" s="136"/>
      <c r="K49" s="136"/>
    </row>
    <row r="50" spans="1:11" ht="36.950000000000003" customHeight="1" x14ac:dyDescent="0.2">
      <c r="A50" s="239" t="s">
        <v>30</v>
      </c>
      <c r="B50" s="282" t="s">
        <v>556</v>
      </c>
      <c r="C50" s="282"/>
      <c r="D50" s="282"/>
      <c r="E50" s="283"/>
      <c r="F50" s="240"/>
      <c r="G50" s="136"/>
      <c r="H50" s="136"/>
      <c r="I50" s="136"/>
      <c r="J50" s="136"/>
      <c r="K50" s="136"/>
    </row>
    <row r="51" spans="1:11" ht="36.950000000000003" customHeight="1" x14ac:dyDescent="0.2">
      <c r="A51" s="239" t="s">
        <v>11</v>
      </c>
      <c r="B51" s="282" t="s">
        <v>555</v>
      </c>
      <c r="C51" s="282"/>
      <c r="D51" s="282"/>
      <c r="E51" s="283"/>
      <c r="F51" s="240"/>
      <c r="G51" s="136"/>
      <c r="H51" s="136"/>
      <c r="I51" s="136"/>
      <c r="J51" s="136"/>
      <c r="K51" s="136"/>
    </row>
    <row r="52" spans="1:11" ht="36.950000000000003" customHeight="1" x14ac:dyDescent="0.2">
      <c r="A52" s="239" t="s">
        <v>10</v>
      </c>
      <c r="B52" s="282" t="s">
        <v>554</v>
      </c>
      <c r="C52" s="282"/>
      <c r="D52" s="282"/>
      <c r="E52" s="283"/>
      <c r="F52" s="240"/>
      <c r="G52" s="136"/>
      <c r="H52" s="136"/>
      <c r="I52" s="136"/>
      <c r="J52" s="136"/>
      <c r="K52" s="136"/>
    </row>
    <row r="53" spans="1:11" ht="36.950000000000003" customHeight="1" x14ac:dyDescent="0.2">
      <c r="A53" s="239" t="s">
        <v>12</v>
      </c>
      <c r="B53" s="282" t="s">
        <v>238</v>
      </c>
      <c r="C53" s="282"/>
      <c r="D53" s="282"/>
      <c r="E53" s="283"/>
      <c r="F53" s="240"/>
      <c r="G53" s="136"/>
      <c r="H53" s="136"/>
      <c r="I53" s="136"/>
      <c r="J53" s="136"/>
      <c r="K53" s="136"/>
    </row>
    <row r="54" spans="1:11" ht="36.950000000000003" customHeight="1" x14ac:dyDescent="0.2">
      <c r="A54" s="239" t="s">
        <v>14</v>
      </c>
      <c r="B54" s="282" t="s">
        <v>239</v>
      </c>
      <c r="C54" s="282"/>
      <c r="D54" s="282"/>
      <c r="E54" s="283"/>
      <c r="F54" s="241"/>
      <c r="G54" s="136"/>
      <c r="H54" s="136"/>
      <c r="I54" s="136"/>
      <c r="J54" s="136"/>
      <c r="K54" s="136"/>
    </row>
    <row r="55" spans="1:11" ht="36.950000000000003" customHeight="1" x14ac:dyDescent="0.2">
      <c r="A55" s="239" t="s">
        <v>20</v>
      </c>
      <c r="B55" s="282" t="s">
        <v>553</v>
      </c>
      <c r="C55" s="282"/>
      <c r="D55" s="282"/>
      <c r="E55" s="283"/>
      <c r="F55" s="240"/>
      <c r="G55" s="136"/>
      <c r="H55" s="136"/>
      <c r="I55" s="136"/>
      <c r="J55" s="136"/>
      <c r="K55" s="136"/>
    </row>
    <row r="56" spans="1:11" ht="36.950000000000003" customHeight="1" x14ac:dyDescent="0.2">
      <c r="A56" s="239" t="s">
        <v>23</v>
      </c>
      <c r="B56" s="286" t="s">
        <v>552</v>
      </c>
      <c r="C56" s="287"/>
      <c r="D56" s="287"/>
      <c r="E56" s="288"/>
      <c r="F56" s="240"/>
      <c r="G56" s="136"/>
      <c r="H56" s="136"/>
      <c r="I56" s="136"/>
      <c r="J56" s="136"/>
      <c r="K56" s="136"/>
    </row>
    <row r="57" spans="1:11" ht="42.75" customHeight="1" x14ac:dyDescent="0.2">
      <c r="A57" s="239" t="s">
        <v>551</v>
      </c>
      <c r="B57" s="289" t="s">
        <v>550</v>
      </c>
      <c r="C57" s="289"/>
      <c r="D57" s="289"/>
      <c r="E57" s="290"/>
      <c r="F57" s="240"/>
    </row>
    <row r="58" spans="1:11" ht="29.25" customHeight="1" x14ac:dyDescent="0.2">
      <c r="A58" s="239" t="s">
        <v>549</v>
      </c>
      <c r="B58" s="289" t="s">
        <v>548</v>
      </c>
      <c r="C58" s="289"/>
      <c r="D58" s="289"/>
      <c r="E58" s="290"/>
    </row>
    <row r="59" spans="1:11" ht="28.5" customHeight="1" x14ac:dyDescent="0.2">
      <c r="A59" s="239" t="s">
        <v>32</v>
      </c>
      <c r="B59" s="289" t="s">
        <v>547</v>
      </c>
      <c r="C59" s="289"/>
      <c r="D59" s="289"/>
      <c r="E59" s="290"/>
    </row>
    <row r="60" spans="1:11" x14ac:dyDescent="0.2">
      <c r="A60" s="239" t="s">
        <v>28</v>
      </c>
      <c r="B60" s="289" t="s">
        <v>546</v>
      </c>
      <c r="C60" s="289"/>
      <c r="D60" s="289"/>
      <c r="E60" s="290"/>
    </row>
    <row r="61" spans="1:11" x14ac:dyDescent="0.2">
      <c r="A61" s="239" t="s">
        <v>25</v>
      </c>
      <c r="B61" s="286" t="s">
        <v>545</v>
      </c>
      <c r="C61" s="287"/>
      <c r="D61" s="287"/>
      <c r="E61" s="288"/>
    </row>
    <row r="62" spans="1:11" x14ac:dyDescent="0.2">
      <c r="A62" s="239" t="s">
        <v>41</v>
      </c>
      <c r="B62" s="282" t="s">
        <v>42</v>
      </c>
      <c r="C62" s="282"/>
      <c r="D62" s="282"/>
      <c r="E62" s="283"/>
    </row>
    <row r="63" spans="1:11" ht="15" thickBot="1" x14ac:dyDescent="0.25">
      <c r="A63" s="238" t="s">
        <v>209</v>
      </c>
      <c r="B63" s="284" t="s">
        <v>240</v>
      </c>
      <c r="C63" s="284"/>
      <c r="D63" s="284"/>
      <c r="E63" s="285"/>
    </row>
  </sheetData>
  <mergeCells count="20">
    <mergeCell ref="B5:O5"/>
    <mergeCell ref="A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62:E62"/>
    <mergeCell ref="B63:E63"/>
    <mergeCell ref="B56:E56"/>
    <mergeCell ref="B57:E57"/>
    <mergeCell ref="B58:E58"/>
    <mergeCell ref="B59:E59"/>
    <mergeCell ref="B60:E60"/>
    <mergeCell ref="B61:E61"/>
  </mergeCells>
  <phoneticPr fontId="19" type="noConversion"/>
  <pageMargins left="0.70866141732283472" right="0.70866141732283472" top="0.78740157480314965" bottom="0.78740157480314965" header="0.31496062992125984" footer="0.31496062992125984"/>
  <pageSetup paperSize="9" scale="48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9"/>
  <sheetViews>
    <sheetView showGridLines="0" topLeftCell="A23" zoomScale="125" zoomScaleNormal="125" zoomScalePageLayoutView="125" workbookViewId="0">
      <selection activeCell="B11" sqref="B11"/>
    </sheetView>
  </sheetViews>
  <sheetFormatPr baseColWidth="10" defaultColWidth="11.42578125" defaultRowHeight="35.1" customHeight="1" x14ac:dyDescent="0.2"/>
  <cols>
    <col min="1" max="1" width="60.140625" style="149" customWidth="1"/>
    <col min="2" max="2" width="82.85546875" style="149" customWidth="1"/>
    <col min="3" max="256" width="11.42578125" style="140"/>
    <col min="257" max="257" width="60.140625" style="140" customWidth="1"/>
    <col min="258" max="258" width="82.85546875" style="140" customWidth="1"/>
    <col min="259" max="512" width="11.42578125" style="140"/>
    <col min="513" max="513" width="60.140625" style="140" customWidth="1"/>
    <col min="514" max="514" width="82.85546875" style="140" customWidth="1"/>
    <col min="515" max="768" width="11.42578125" style="140"/>
    <col min="769" max="769" width="60.140625" style="140" customWidth="1"/>
    <col min="770" max="770" width="82.85546875" style="140" customWidth="1"/>
    <col min="771" max="1024" width="11.42578125" style="140"/>
    <col min="1025" max="1025" width="60.140625" style="140" customWidth="1"/>
    <col min="1026" max="1026" width="82.85546875" style="140" customWidth="1"/>
    <col min="1027" max="1280" width="11.42578125" style="140"/>
    <col min="1281" max="1281" width="60.140625" style="140" customWidth="1"/>
    <col min="1282" max="1282" width="82.85546875" style="140" customWidth="1"/>
    <col min="1283" max="1536" width="11.42578125" style="140"/>
    <col min="1537" max="1537" width="60.140625" style="140" customWidth="1"/>
    <col min="1538" max="1538" width="82.85546875" style="140" customWidth="1"/>
    <col min="1539" max="1792" width="11.42578125" style="140"/>
    <col min="1793" max="1793" width="60.140625" style="140" customWidth="1"/>
    <col min="1794" max="1794" width="82.85546875" style="140" customWidth="1"/>
    <col min="1795" max="2048" width="11.42578125" style="140"/>
    <col min="2049" max="2049" width="60.140625" style="140" customWidth="1"/>
    <col min="2050" max="2050" width="82.85546875" style="140" customWidth="1"/>
    <col min="2051" max="2304" width="11.42578125" style="140"/>
    <col min="2305" max="2305" width="60.140625" style="140" customWidth="1"/>
    <col min="2306" max="2306" width="82.85546875" style="140" customWidth="1"/>
    <col min="2307" max="2560" width="11.42578125" style="140"/>
    <col min="2561" max="2561" width="60.140625" style="140" customWidth="1"/>
    <col min="2562" max="2562" width="82.85546875" style="140" customWidth="1"/>
    <col min="2563" max="2816" width="11.42578125" style="140"/>
    <col min="2817" max="2817" width="60.140625" style="140" customWidth="1"/>
    <col min="2818" max="2818" width="82.85546875" style="140" customWidth="1"/>
    <col min="2819" max="3072" width="11.42578125" style="140"/>
    <col min="3073" max="3073" width="60.140625" style="140" customWidth="1"/>
    <col min="3074" max="3074" width="82.85546875" style="140" customWidth="1"/>
    <col min="3075" max="3328" width="11.42578125" style="140"/>
    <col min="3329" max="3329" width="60.140625" style="140" customWidth="1"/>
    <col min="3330" max="3330" width="82.85546875" style="140" customWidth="1"/>
    <col min="3331" max="3584" width="11.42578125" style="140"/>
    <col min="3585" max="3585" width="60.140625" style="140" customWidth="1"/>
    <col min="3586" max="3586" width="82.85546875" style="140" customWidth="1"/>
    <col min="3587" max="3840" width="11.42578125" style="140"/>
    <col min="3841" max="3841" width="60.140625" style="140" customWidth="1"/>
    <col min="3842" max="3842" width="82.85546875" style="140" customWidth="1"/>
    <col min="3843" max="4096" width="11.42578125" style="140"/>
    <col min="4097" max="4097" width="60.140625" style="140" customWidth="1"/>
    <col min="4098" max="4098" width="82.85546875" style="140" customWidth="1"/>
    <col min="4099" max="4352" width="11.42578125" style="140"/>
    <col min="4353" max="4353" width="60.140625" style="140" customWidth="1"/>
    <col min="4354" max="4354" width="82.85546875" style="140" customWidth="1"/>
    <col min="4355" max="4608" width="11.42578125" style="140"/>
    <col min="4609" max="4609" width="60.140625" style="140" customWidth="1"/>
    <col min="4610" max="4610" width="82.85546875" style="140" customWidth="1"/>
    <col min="4611" max="4864" width="11.42578125" style="140"/>
    <col min="4865" max="4865" width="60.140625" style="140" customWidth="1"/>
    <col min="4866" max="4866" width="82.85546875" style="140" customWidth="1"/>
    <col min="4867" max="5120" width="11.42578125" style="140"/>
    <col min="5121" max="5121" width="60.140625" style="140" customWidth="1"/>
    <col min="5122" max="5122" width="82.85546875" style="140" customWidth="1"/>
    <col min="5123" max="5376" width="11.42578125" style="140"/>
    <col min="5377" max="5377" width="60.140625" style="140" customWidth="1"/>
    <col min="5378" max="5378" width="82.85546875" style="140" customWidth="1"/>
    <col min="5379" max="5632" width="11.42578125" style="140"/>
    <col min="5633" max="5633" width="60.140625" style="140" customWidth="1"/>
    <col min="5634" max="5634" width="82.85546875" style="140" customWidth="1"/>
    <col min="5635" max="5888" width="11.42578125" style="140"/>
    <col min="5889" max="5889" width="60.140625" style="140" customWidth="1"/>
    <col min="5890" max="5890" width="82.85546875" style="140" customWidth="1"/>
    <col min="5891" max="6144" width="11.42578125" style="140"/>
    <col min="6145" max="6145" width="60.140625" style="140" customWidth="1"/>
    <col min="6146" max="6146" width="82.85546875" style="140" customWidth="1"/>
    <col min="6147" max="6400" width="11.42578125" style="140"/>
    <col min="6401" max="6401" width="60.140625" style="140" customWidth="1"/>
    <col min="6402" max="6402" width="82.85546875" style="140" customWidth="1"/>
    <col min="6403" max="6656" width="11.42578125" style="140"/>
    <col min="6657" max="6657" width="60.140625" style="140" customWidth="1"/>
    <col min="6658" max="6658" width="82.85546875" style="140" customWidth="1"/>
    <col min="6659" max="6912" width="11.42578125" style="140"/>
    <col min="6913" max="6913" width="60.140625" style="140" customWidth="1"/>
    <col min="6914" max="6914" width="82.85546875" style="140" customWidth="1"/>
    <col min="6915" max="7168" width="11.42578125" style="140"/>
    <col min="7169" max="7169" width="60.140625" style="140" customWidth="1"/>
    <col min="7170" max="7170" width="82.85546875" style="140" customWidth="1"/>
    <col min="7171" max="7424" width="11.42578125" style="140"/>
    <col min="7425" max="7425" width="60.140625" style="140" customWidth="1"/>
    <col min="7426" max="7426" width="82.85546875" style="140" customWidth="1"/>
    <col min="7427" max="7680" width="11.42578125" style="140"/>
    <col min="7681" max="7681" width="60.140625" style="140" customWidth="1"/>
    <col min="7682" max="7682" width="82.85546875" style="140" customWidth="1"/>
    <col min="7683" max="7936" width="11.42578125" style="140"/>
    <col min="7937" max="7937" width="60.140625" style="140" customWidth="1"/>
    <col min="7938" max="7938" width="82.85546875" style="140" customWidth="1"/>
    <col min="7939" max="8192" width="11.42578125" style="140"/>
    <col min="8193" max="8193" width="60.140625" style="140" customWidth="1"/>
    <col min="8194" max="8194" width="82.85546875" style="140" customWidth="1"/>
    <col min="8195" max="8448" width="11.42578125" style="140"/>
    <col min="8449" max="8449" width="60.140625" style="140" customWidth="1"/>
    <col min="8450" max="8450" width="82.85546875" style="140" customWidth="1"/>
    <col min="8451" max="8704" width="11.42578125" style="140"/>
    <col min="8705" max="8705" width="60.140625" style="140" customWidth="1"/>
    <col min="8706" max="8706" width="82.85546875" style="140" customWidth="1"/>
    <col min="8707" max="8960" width="11.42578125" style="140"/>
    <col min="8961" max="8961" width="60.140625" style="140" customWidth="1"/>
    <col min="8962" max="8962" width="82.85546875" style="140" customWidth="1"/>
    <col min="8963" max="9216" width="11.42578125" style="140"/>
    <col min="9217" max="9217" width="60.140625" style="140" customWidth="1"/>
    <col min="9218" max="9218" width="82.85546875" style="140" customWidth="1"/>
    <col min="9219" max="9472" width="11.42578125" style="140"/>
    <col min="9473" max="9473" width="60.140625" style="140" customWidth="1"/>
    <col min="9474" max="9474" width="82.85546875" style="140" customWidth="1"/>
    <col min="9475" max="9728" width="11.42578125" style="140"/>
    <col min="9729" max="9729" width="60.140625" style="140" customWidth="1"/>
    <col min="9730" max="9730" width="82.85546875" style="140" customWidth="1"/>
    <col min="9731" max="9984" width="11.42578125" style="140"/>
    <col min="9985" max="9985" width="60.140625" style="140" customWidth="1"/>
    <col min="9986" max="9986" width="82.85546875" style="140" customWidth="1"/>
    <col min="9987" max="10240" width="11.42578125" style="140"/>
    <col min="10241" max="10241" width="60.140625" style="140" customWidth="1"/>
    <col min="10242" max="10242" width="82.85546875" style="140" customWidth="1"/>
    <col min="10243" max="10496" width="11.42578125" style="140"/>
    <col min="10497" max="10497" width="60.140625" style="140" customWidth="1"/>
    <col min="10498" max="10498" width="82.85546875" style="140" customWidth="1"/>
    <col min="10499" max="10752" width="11.42578125" style="140"/>
    <col min="10753" max="10753" width="60.140625" style="140" customWidth="1"/>
    <col min="10754" max="10754" width="82.85546875" style="140" customWidth="1"/>
    <col min="10755" max="11008" width="11.42578125" style="140"/>
    <col min="11009" max="11009" width="60.140625" style="140" customWidth="1"/>
    <col min="11010" max="11010" width="82.85546875" style="140" customWidth="1"/>
    <col min="11011" max="11264" width="11.42578125" style="140"/>
    <col min="11265" max="11265" width="60.140625" style="140" customWidth="1"/>
    <col min="11266" max="11266" width="82.85546875" style="140" customWidth="1"/>
    <col min="11267" max="11520" width="11.42578125" style="140"/>
    <col min="11521" max="11521" width="60.140625" style="140" customWidth="1"/>
    <col min="11522" max="11522" width="82.85546875" style="140" customWidth="1"/>
    <col min="11523" max="11776" width="11.42578125" style="140"/>
    <col min="11777" max="11777" width="60.140625" style="140" customWidth="1"/>
    <col min="11778" max="11778" width="82.85546875" style="140" customWidth="1"/>
    <col min="11779" max="12032" width="11.42578125" style="140"/>
    <col min="12033" max="12033" width="60.140625" style="140" customWidth="1"/>
    <col min="12034" max="12034" width="82.85546875" style="140" customWidth="1"/>
    <col min="12035" max="12288" width="11.42578125" style="140"/>
    <col min="12289" max="12289" width="60.140625" style="140" customWidth="1"/>
    <col min="12290" max="12290" width="82.85546875" style="140" customWidth="1"/>
    <col min="12291" max="12544" width="11.42578125" style="140"/>
    <col min="12545" max="12545" width="60.140625" style="140" customWidth="1"/>
    <col min="12546" max="12546" width="82.85546875" style="140" customWidth="1"/>
    <col min="12547" max="12800" width="11.42578125" style="140"/>
    <col min="12801" max="12801" width="60.140625" style="140" customWidth="1"/>
    <col min="12802" max="12802" width="82.85546875" style="140" customWidth="1"/>
    <col min="12803" max="13056" width="11.42578125" style="140"/>
    <col min="13057" max="13057" width="60.140625" style="140" customWidth="1"/>
    <col min="13058" max="13058" width="82.85546875" style="140" customWidth="1"/>
    <col min="13059" max="13312" width="11.42578125" style="140"/>
    <col min="13313" max="13313" width="60.140625" style="140" customWidth="1"/>
    <col min="13314" max="13314" width="82.85546875" style="140" customWidth="1"/>
    <col min="13315" max="13568" width="11.42578125" style="140"/>
    <col min="13569" max="13569" width="60.140625" style="140" customWidth="1"/>
    <col min="13570" max="13570" width="82.85546875" style="140" customWidth="1"/>
    <col min="13571" max="13824" width="11.42578125" style="140"/>
    <col min="13825" max="13825" width="60.140625" style="140" customWidth="1"/>
    <col min="13826" max="13826" width="82.85546875" style="140" customWidth="1"/>
    <col min="13827" max="14080" width="11.42578125" style="140"/>
    <col min="14081" max="14081" width="60.140625" style="140" customWidth="1"/>
    <col min="14082" max="14082" width="82.85546875" style="140" customWidth="1"/>
    <col min="14083" max="14336" width="11.42578125" style="140"/>
    <col min="14337" max="14337" width="60.140625" style="140" customWidth="1"/>
    <col min="14338" max="14338" width="82.85546875" style="140" customWidth="1"/>
    <col min="14339" max="14592" width="11.42578125" style="140"/>
    <col min="14593" max="14593" width="60.140625" style="140" customWidth="1"/>
    <col min="14594" max="14594" width="82.85546875" style="140" customWidth="1"/>
    <col min="14595" max="14848" width="11.42578125" style="140"/>
    <col min="14849" max="14849" width="60.140625" style="140" customWidth="1"/>
    <col min="14850" max="14850" width="82.85546875" style="140" customWidth="1"/>
    <col min="14851" max="15104" width="11.42578125" style="140"/>
    <col min="15105" max="15105" width="60.140625" style="140" customWidth="1"/>
    <col min="15106" max="15106" width="82.85546875" style="140" customWidth="1"/>
    <col min="15107" max="15360" width="11.42578125" style="140"/>
    <col min="15361" max="15361" width="60.140625" style="140" customWidth="1"/>
    <col min="15362" max="15362" width="82.85546875" style="140" customWidth="1"/>
    <col min="15363" max="15616" width="11.42578125" style="140"/>
    <col min="15617" max="15617" width="60.140625" style="140" customWidth="1"/>
    <col min="15618" max="15618" width="82.85546875" style="140" customWidth="1"/>
    <col min="15619" max="15872" width="11.42578125" style="140"/>
    <col min="15873" max="15873" width="60.140625" style="140" customWidth="1"/>
    <col min="15874" max="15874" width="82.85546875" style="140" customWidth="1"/>
    <col min="15875" max="16128" width="11.42578125" style="140"/>
    <col min="16129" max="16129" width="60.140625" style="140" customWidth="1"/>
    <col min="16130" max="16130" width="82.85546875" style="140" customWidth="1"/>
    <col min="16131" max="16384" width="11.42578125" style="140"/>
  </cols>
  <sheetData>
    <row r="1" spans="1:2" ht="35.1" customHeight="1" x14ac:dyDescent="0.2">
      <c r="A1" s="138" t="s">
        <v>241</v>
      </c>
      <c r="B1" s="139" t="s">
        <v>242</v>
      </c>
    </row>
    <row r="2" spans="1:2" ht="35.1" customHeight="1" x14ac:dyDescent="0.2">
      <c r="A2" s="141"/>
      <c r="B2" s="142" t="s">
        <v>243</v>
      </c>
    </row>
    <row r="3" spans="1:2" s="144" customFormat="1" ht="15" customHeight="1" thickBot="1" x14ac:dyDescent="0.25">
      <c r="A3" s="140"/>
      <c r="B3" s="143"/>
    </row>
    <row r="4" spans="1:2" ht="17.100000000000001" customHeight="1" x14ac:dyDescent="0.2">
      <c r="A4" s="302" t="s">
        <v>244</v>
      </c>
      <c r="B4" s="304" t="s">
        <v>175</v>
      </c>
    </row>
    <row r="5" spans="1:2" ht="17.100000000000001" customHeight="1" thickBot="1" x14ac:dyDescent="0.25">
      <c r="A5" s="303"/>
      <c r="B5" s="305"/>
    </row>
    <row r="6" spans="1:2" s="145" customFormat="1" ht="35.1" customHeight="1" x14ac:dyDescent="0.2">
      <c r="A6" s="306" t="s">
        <v>245</v>
      </c>
      <c r="B6" s="306"/>
    </row>
    <row r="7" spans="1:2" ht="57" customHeight="1" x14ac:dyDescent="0.2">
      <c r="A7" s="146" t="s">
        <v>246</v>
      </c>
      <c r="B7" s="146" t="s">
        <v>247</v>
      </c>
    </row>
    <row r="8" spans="1:2" ht="53.1" customHeight="1" x14ac:dyDescent="0.2">
      <c r="A8" s="146" t="s">
        <v>248</v>
      </c>
      <c r="B8" s="146" t="s">
        <v>249</v>
      </c>
    </row>
    <row r="9" spans="1:2" ht="57.95" customHeight="1" x14ac:dyDescent="0.2">
      <c r="A9" s="146" t="s">
        <v>250</v>
      </c>
      <c r="B9" s="146" t="s">
        <v>251</v>
      </c>
    </row>
    <row r="10" spans="1:2" ht="53.1" customHeight="1" x14ac:dyDescent="0.2">
      <c r="A10" s="146" t="s">
        <v>252</v>
      </c>
      <c r="B10" s="146" t="s">
        <v>253</v>
      </c>
    </row>
    <row r="11" spans="1:2" ht="53.1" customHeight="1" x14ac:dyDescent="0.2">
      <c r="A11" s="146" t="s">
        <v>254</v>
      </c>
      <c r="B11" s="146" t="s">
        <v>255</v>
      </c>
    </row>
    <row r="12" spans="1:2" ht="53.1" customHeight="1" x14ac:dyDescent="0.2">
      <c r="A12" s="146" t="s">
        <v>256</v>
      </c>
      <c r="B12" s="146" t="s">
        <v>257</v>
      </c>
    </row>
    <row r="13" spans="1:2" ht="53.1" customHeight="1" x14ac:dyDescent="0.2">
      <c r="A13" s="146" t="s">
        <v>258</v>
      </c>
      <c r="B13" s="146" t="s">
        <v>259</v>
      </c>
    </row>
    <row r="14" spans="1:2" ht="125.1" customHeight="1" x14ac:dyDescent="0.2">
      <c r="A14" s="307" t="s">
        <v>260</v>
      </c>
      <c r="B14" s="308"/>
    </row>
    <row r="15" spans="1:2" ht="53.1" customHeight="1" x14ac:dyDescent="0.2">
      <c r="A15" s="299" t="s">
        <v>261</v>
      </c>
      <c r="B15" s="300"/>
    </row>
    <row r="16" spans="1:2" ht="53.1" customHeight="1" x14ac:dyDescent="0.2">
      <c r="A16" s="146" t="s">
        <v>262</v>
      </c>
      <c r="B16" s="146" t="s">
        <v>263</v>
      </c>
    </row>
    <row r="17" spans="1:2" ht="69" customHeight="1" x14ac:dyDescent="0.2">
      <c r="A17" s="146" t="s">
        <v>264</v>
      </c>
      <c r="B17" s="146" t="s">
        <v>265</v>
      </c>
    </row>
    <row r="18" spans="1:2" ht="78.95" customHeight="1" x14ac:dyDescent="0.2">
      <c r="A18" s="146" t="s">
        <v>266</v>
      </c>
      <c r="B18" s="146" t="s">
        <v>267</v>
      </c>
    </row>
    <row r="19" spans="1:2" ht="53.1" customHeight="1" x14ac:dyDescent="0.2">
      <c r="A19" s="146" t="s">
        <v>268</v>
      </c>
      <c r="B19" s="146" t="s">
        <v>269</v>
      </c>
    </row>
    <row r="20" spans="1:2" ht="53.1" customHeight="1" x14ac:dyDescent="0.2">
      <c r="A20" s="146" t="s">
        <v>270</v>
      </c>
      <c r="B20" s="146" t="s">
        <v>271</v>
      </c>
    </row>
    <row r="21" spans="1:2" ht="53.1" customHeight="1" x14ac:dyDescent="0.2">
      <c r="A21" s="146" t="s">
        <v>272</v>
      </c>
      <c r="B21" s="146" t="s">
        <v>273</v>
      </c>
    </row>
    <row r="22" spans="1:2" ht="53.1" customHeight="1" x14ac:dyDescent="0.2">
      <c r="A22" s="146" t="s">
        <v>274</v>
      </c>
      <c r="B22" s="146" t="s">
        <v>275</v>
      </c>
    </row>
    <row r="23" spans="1:2" ht="53.1" customHeight="1" x14ac:dyDescent="0.2">
      <c r="A23" s="146" t="s">
        <v>276</v>
      </c>
      <c r="B23" s="146" t="s">
        <v>277</v>
      </c>
    </row>
    <row r="24" spans="1:2" ht="53.1" customHeight="1" x14ac:dyDescent="0.2">
      <c r="A24" s="146" t="s">
        <v>278</v>
      </c>
      <c r="B24" s="146" t="s">
        <v>279</v>
      </c>
    </row>
    <row r="25" spans="1:2" ht="53.1" customHeight="1" x14ac:dyDescent="0.2">
      <c r="A25" s="146" t="s">
        <v>280</v>
      </c>
      <c r="B25" s="146" t="s">
        <v>281</v>
      </c>
    </row>
    <row r="26" spans="1:2" ht="53.1" customHeight="1" x14ac:dyDescent="0.2">
      <c r="A26" s="146" t="s">
        <v>282</v>
      </c>
      <c r="B26" s="146" t="s">
        <v>283</v>
      </c>
    </row>
    <row r="27" spans="1:2" ht="53.1" customHeight="1" x14ac:dyDescent="0.2">
      <c r="A27" s="301" t="s">
        <v>284</v>
      </c>
      <c r="B27" s="300"/>
    </row>
    <row r="28" spans="1:2" ht="53.1" customHeight="1" x14ac:dyDescent="0.2">
      <c r="A28" s="146" t="s">
        <v>285</v>
      </c>
      <c r="B28" s="146" t="s">
        <v>286</v>
      </c>
    </row>
    <row r="29" spans="1:2" ht="53.1" customHeight="1" x14ac:dyDescent="0.2">
      <c r="A29" s="146" t="s">
        <v>287</v>
      </c>
      <c r="B29" s="146" t="s">
        <v>279</v>
      </c>
    </row>
    <row r="30" spans="1:2" ht="53.1" customHeight="1" x14ac:dyDescent="0.2">
      <c r="A30" s="146" t="s">
        <v>288</v>
      </c>
      <c r="B30" s="146" t="s">
        <v>289</v>
      </c>
    </row>
    <row r="31" spans="1:2" ht="53.1" customHeight="1" x14ac:dyDescent="0.2">
      <c r="A31" s="146" t="s">
        <v>290</v>
      </c>
      <c r="B31" s="146" t="s">
        <v>291</v>
      </c>
    </row>
    <row r="32" spans="1:2" ht="53.1" customHeight="1" x14ac:dyDescent="0.2">
      <c r="A32" s="146" t="s">
        <v>292</v>
      </c>
      <c r="B32" s="146" t="s">
        <v>293</v>
      </c>
    </row>
    <row r="33" spans="1:2" ht="53.1" customHeight="1" x14ac:dyDescent="0.2">
      <c r="A33" s="146" t="s">
        <v>294</v>
      </c>
      <c r="B33" s="146" t="s">
        <v>279</v>
      </c>
    </row>
    <row r="34" spans="1:2" ht="53.1" customHeight="1" x14ac:dyDescent="0.2">
      <c r="A34" s="146" t="s">
        <v>282</v>
      </c>
      <c r="B34" s="146" t="s">
        <v>283</v>
      </c>
    </row>
    <row r="35" spans="1:2" ht="53.1" customHeight="1" x14ac:dyDescent="0.2">
      <c r="A35" s="146" t="s">
        <v>280</v>
      </c>
      <c r="B35" s="146" t="s">
        <v>295</v>
      </c>
    </row>
    <row r="36" spans="1:2" ht="53.1" customHeight="1" x14ac:dyDescent="0.2">
      <c r="A36" s="299" t="s">
        <v>296</v>
      </c>
      <c r="B36" s="300"/>
    </row>
    <row r="37" spans="1:2" ht="69" customHeight="1" x14ac:dyDescent="0.2">
      <c r="A37" s="146" t="s">
        <v>297</v>
      </c>
      <c r="B37" s="147" t="s">
        <v>298</v>
      </c>
    </row>
    <row r="38" spans="1:2" ht="35.1" customHeight="1" x14ac:dyDescent="0.2">
      <c r="A38" s="301" t="s">
        <v>299</v>
      </c>
      <c r="B38" s="300"/>
    </row>
    <row r="39" spans="1:2" ht="93.95" customHeight="1" x14ac:dyDescent="0.2">
      <c r="A39" s="148" t="s">
        <v>300</v>
      </c>
      <c r="B39" s="148" t="s">
        <v>301</v>
      </c>
    </row>
  </sheetData>
  <mergeCells count="8">
    <mergeCell ref="A36:B36"/>
    <mergeCell ref="A38:B38"/>
    <mergeCell ref="A4:A5"/>
    <mergeCell ref="B4:B5"/>
    <mergeCell ref="A6:B6"/>
    <mergeCell ref="A14:B14"/>
    <mergeCell ref="A15:B15"/>
    <mergeCell ref="A27:B27"/>
  </mergeCells>
  <printOptions horizontalCentered="1"/>
  <pageMargins left="0.47244094488188981" right="0.51181102362204722" top="0.98425196850393704" bottom="0.98425196850393704" header="0.51181102362204722" footer="0.51181102362204722"/>
  <pageSetup paperSize="9" scale="81" orientation="landscape" horizontalDpi="300" verticalDpi="300"/>
  <headerFooter alignWithMargins="0">
    <oddFooter>&amp;R&amp;"Tahoma,Standard"&amp;8Druckdatum: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7"/>
  <sheetViews>
    <sheetView showGridLines="0" showZeros="0" showOutlineSymbols="0" view="pageLayout" workbookViewId="0">
      <selection activeCell="G32" sqref="G32"/>
    </sheetView>
  </sheetViews>
  <sheetFormatPr baseColWidth="10" defaultColWidth="11.42578125" defaultRowHeight="15" customHeight="1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x14ac:dyDescent="0.2">
      <c r="A1" s="183"/>
      <c r="B1" s="184"/>
      <c r="C1" s="184"/>
      <c r="D1" s="185"/>
      <c r="E1" s="186"/>
      <c r="F1" s="186"/>
      <c r="G1" s="187"/>
      <c r="H1" s="187"/>
    </row>
    <row r="2" spans="1:8" ht="15" customHeight="1" x14ac:dyDescent="0.2">
      <c r="A2" s="188"/>
      <c r="B2" s="187"/>
      <c r="C2" s="187"/>
      <c r="D2" s="189"/>
      <c r="E2" s="190"/>
      <c r="F2" s="187"/>
      <c r="G2" s="187"/>
      <c r="H2" s="187"/>
    </row>
    <row r="3" spans="1:8" ht="15" customHeight="1" x14ac:dyDescent="0.2">
      <c r="A3" s="186"/>
      <c r="B3" s="187"/>
      <c r="C3" s="191" t="s">
        <v>43</v>
      </c>
      <c r="D3" s="309"/>
      <c r="E3" s="310"/>
      <c r="F3" s="187"/>
      <c r="G3" s="187"/>
      <c r="H3" s="187"/>
    </row>
    <row r="4" spans="1:8" ht="15" customHeight="1" x14ac:dyDescent="0.2">
      <c r="A4" s="186"/>
      <c r="B4" s="187"/>
      <c r="C4" s="192"/>
      <c r="D4" s="193"/>
      <c r="E4" s="187"/>
      <c r="F4" s="187"/>
      <c r="G4" s="187"/>
      <c r="H4" s="187"/>
    </row>
    <row r="5" spans="1:8" ht="15" customHeight="1" x14ac:dyDescent="0.2">
      <c r="A5" s="186" t="s">
        <v>44</v>
      </c>
      <c r="B5" s="187"/>
      <c r="C5" s="192"/>
      <c r="D5" s="193"/>
      <c r="E5" s="187"/>
      <c r="F5" s="187"/>
      <c r="G5" s="187"/>
      <c r="H5" s="187"/>
    </row>
    <row r="6" spans="1:8" ht="15" customHeight="1" x14ac:dyDescent="0.2">
      <c r="A6" s="186"/>
      <c r="B6" s="187"/>
      <c r="C6" s="187"/>
      <c r="D6" s="193"/>
      <c r="E6" s="187"/>
      <c r="F6" s="187"/>
      <c r="G6" s="187"/>
      <c r="H6" s="187"/>
    </row>
    <row r="7" spans="1:8" ht="15" customHeight="1" thickBot="1" x14ac:dyDescent="0.25">
      <c r="A7" s="188"/>
      <c r="B7" s="187"/>
      <c r="C7" s="187"/>
      <c r="D7" s="193"/>
      <c r="E7" s="187"/>
      <c r="F7" s="187"/>
      <c r="G7" s="187"/>
      <c r="H7" s="187"/>
    </row>
    <row r="8" spans="1:8" s="36" customFormat="1" ht="15" customHeight="1" thickTop="1" x14ac:dyDescent="0.2">
      <c r="A8" s="41"/>
      <c r="B8" s="194" t="s">
        <v>45</v>
      </c>
      <c r="C8" s="195">
        <v>1</v>
      </c>
      <c r="D8" s="42" t="s">
        <v>160</v>
      </c>
      <c r="E8" s="43"/>
      <c r="F8" s="186"/>
      <c r="G8" s="42" t="s">
        <v>161</v>
      </c>
      <c r="H8" s="43"/>
    </row>
    <row r="9" spans="1:8" s="36" customFormat="1" ht="15" customHeight="1" x14ac:dyDescent="0.2">
      <c r="A9" s="44"/>
      <c r="B9" s="196" t="s">
        <v>46</v>
      </c>
      <c r="C9" s="197" t="s">
        <v>304</v>
      </c>
      <c r="D9" s="45" t="s">
        <v>47</v>
      </c>
      <c r="E9" s="46" t="s">
        <v>48</v>
      </c>
      <c r="F9" s="186"/>
      <c r="G9" s="45" t="s">
        <v>47</v>
      </c>
      <c r="H9" s="46" t="s">
        <v>48</v>
      </c>
    </row>
    <row r="10" spans="1:8" s="47" customFormat="1" ht="20.100000000000001" customHeight="1" x14ac:dyDescent="0.2">
      <c r="A10" s="198"/>
      <c r="B10" s="199" t="s">
        <v>162</v>
      </c>
      <c r="C10" s="196"/>
      <c r="D10" s="200">
        <v>1</v>
      </c>
      <c r="E10" s="89"/>
      <c r="F10" s="201"/>
      <c r="G10" s="200">
        <v>1</v>
      </c>
      <c r="H10" s="89"/>
    </row>
    <row r="11" spans="1:8" ht="15" customHeight="1" x14ac:dyDescent="0.2">
      <c r="A11" s="202" t="s">
        <v>49</v>
      </c>
      <c r="B11" s="203" t="s">
        <v>50</v>
      </c>
      <c r="C11" s="199"/>
      <c r="D11" s="204"/>
      <c r="E11" s="205"/>
      <c r="F11" s="187"/>
      <c r="G11" s="206"/>
      <c r="H11" s="205"/>
    </row>
    <row r="12" spans="1:8" ht="15" customHeight="1" x14ac:dyDescent="0.2">
      <c r="A12" s="202" t="s">
        <v>51</v>
      </c>
      <c r="B12" s="203" t="s">
        <v>52</v>
      </c>
      <c r="C12" s="199"/>
      <c r="D12" s="204"/>
      <c r="E12" s="205"/>
      <c r="F12" s="187"/>
      <c r="G12" s="206"/>
      <c r="H12" s="205"/>
    </row>
    <row r="13" spans="1:8" ht="12.75" x14ac:dyDescent="0.2">
      <c r="A13" s="207" t="s">
        <v>53</v>
      </c>
      <c r="B13" s="208" t="s">
        <v>54</v>
      </c>
      <c r="C13" s="196"/>
      <c r="D13" s="90"/>
      <c r="E13" s="209">
        <f>D13*$E$10</f>
        <v>0</v>
      </c>
      <c r="F13" s="187"/>
      <c r="G13" s="90"/>
      <c r="H13" s="209">
        <f>G13*$H$10</f>
        <v>0</v>
      </c>
    </row>
    <row r="14" spans="1:8" ht="12.75" x14ac:dyDescent="0.2">
      <c r="A14" s="207" t="s">
        <v>55</v>
      </c>
      <c r="B14" s="208" t="s">
        <v>56</v>
      </c>
      <c r="C14" s="196"/>
      <c r="D14" s="90"/>
      <c r="E14" s="209">
        <f>D14*$E$10</f>
        <v>0</v>
      </c>
      <c r="F14" s="187"/>
      <c r="G14" s="90"/>
      <c r="H14" s="209">
        <f>G14*$H$10</f>
        <v>0</v>
      </c>
    </row>
    <row r="15" spans="1:8" ht="12.75" x14ac:dyDescent="0.2">
      <c r="A15" s="207" t="s">
        <v>57</v>
      </c>
      <c r="B15" s="208" t="s">
        <v>58</v>
      </c>
      <c r="C15" s="196"/>
      <c r="D15" s="90"/>
      <c r="E15" s="209">
        <f>D15*$E$10</f>
        <v>0</v>
      </c>
      <c r="F15" s="187"/>
      <c r="G15" s="210"/>
      <c r="H15" s="209"/>
    </row>
    <row r="16" spans="1:8" ht="12.75" x14ac:dyDescent="0.2">
      <c r="A16" s="207" t="s">
        <v>59</v>
      </c>
      <c r="B16" s="208" t="s">
        <v>60</v>
      </c>
      <c r="C16" s="196"/>
      <c r="D16" s="90"/>
      <c r="E16" s="209">
        <f>D16*$E$10</f>
        <v>0</v>
      </c>
      <c r="F16" s="187"/>
      <c r="G16" s="210"/>
      <c r="H16" s="209"/>
    </row>
    <row r="17" spans="1:8" ht="12.75" x14ac:dyDescent="0.2">
      <c r="A17" s="207" t="s">
        <v>159</v>
      </c>
      <c r="B17" s="211" t="s">
        <v>163</v>
      </c>
      <c r="C17" s="212"/>
      <c r="D17" s="91"/>
      <c r="E17" s="209">
        <f>D17*$E$10</f>
        <v>0</v>
      </c>
      <c r="F17" s="187"/>
      <c r="G17" s="91"/>
      <c r="H17" s="209">
        <f>G17*$H$10</f>
        <v>0</v>
      </c>
    </row>
    <row r="18" spans="1:8" ht="15" customHeight="1" x14ac:dyDescent="0.2">
      <c r="A18" s="207"/>
      <c r="B18" s="213" t="s">
        <v>61</v>
      </c>
      <c r="C18" s="212"/>
      <c r="D18" s="214">
        <f>SUM(D13:D17)</f>
        <v>0</v>
      </c>
      <c r="E18" s="215">
        <f>SUM(E13:E17)</f>
        <v>0</v>
      </c>
      <c r="F18" s="187"/>
      <c r="G18" s="214">
        <f>SUM(G13:G17)</f>
        <v>0</v>
      </c>
      <c r="H18" s="215">
        <f>SUM(H13:H17)</f>
        <v>0</v>
      </c>
    </row>
    <row r="19" spans="1:8" ht="15" customHeight="1" x14ac:dyDescent="0.2">
      <c r="A19" s="216" t="s">
        <v>62</v>
      </c>
      <c r="B19" s="203" t="s">
        <v>63</v>
      </c>
      <c r="C19" s="199"/>
      <c r="D19" s="204"/>
      <c r="E19" s="205"/>
      <c r="F19" s="187"/>
      <c r="G19" s="206"/>
      <c r="H19" s="205"/>
    </row>
    <row r="20" spans="1:8" ht="9" customHeight="1" x14ac:dyDescent="0.2">
      <c r="A20" s="207" t="s">
        <v>64</v>
      </c>
      <c r="B20" s="217" t="s">
        <v>65</v>
      </c>
      <c r="C20" s="218"/>
      <c r="D20" s="90"/>
      <c r="E20" s="209">
        <f t="shared" ref="E20:E25" si="0">D20*$E$10</f>
        <v>0</v>
      </c>
      <c r="F20" s="187"/>
      <c r="G20" s="90"/>
      <c r="H20" s="209">
        <f t="shared" ref="H20:H24" si="1">G20*$H$10</f>
        <v>0</v>
      </c>
    </row>
    <row r="21" spans="1:8" ht="12.75" x14ac:dyDescent="0.2">
      <c r="A21" s="207" t="s">
        <v>66</v>
      </c>
      <c r="B21" s="208" t="s">
        <v>67</v>
      </c>
      <c r="C21" s="196"/>
      <c r="D21" s="90"/>
      <c r="E21" s="209">
        <f t="shared" si="0"/>
        <v>0</v>
      </c>
      <c r="F21" s="187"/>
      <c r="G21" s="90"/>
      <c r="H21" s="209">
        <f t="shared" si="1"/>
        <v>0</v>
      </c>
    </row>
    <row r="22" spans="1:8" ht="12.75" x14ac:dyDescent="0.2">
      <c r="A22" s="207" t="s">
        <v>68</v>
      </c>
      <c r="B22" s="208" t="s">
        <v>69</v>
      </c>
      <c r="C22" s="196"/>
      <c r="D22" s="90"/>
      <c r="E22" s="209">
        <f t="shared" si="0"/>
        <v>0</v>
      </c>
      <c r="F22" s="187"/>
      <c r="G22" s="90"/>
      <c r="H22" s="209">
        <f t="shared" si="1"/>
        <v>0</v>
      </c>
    </row>
    <row r="23" spans="1:8" ht="12.75" x14ac:dyDescent="0.2">
      <c r="A23" s="207" t="s">
        <v>70</v>
      </c>
      <c r="B23" s="211" t="s">
        <v>71</v>
      </c>
      <c r="C23" s="212"/>
      <c r="D23" s="90"/>
      <c r="E23" s="209">
        <f t="shared" si="0"/>
        <v>0</v>
      </c>
      <c r="F23" s="187"/>
      <c r="G23" s="90"/>
      <c r="H23" s="209">
        <f t="shared" si="1"/>
        <v>0</v>
      </c>
    </row>
    <row r="24" spans="1:8" ht="12.75" x14ac:dyDescent="0.2">
      <c r="A24" s="198" t="s">
        <v>72</v>
      </c>
      <c r="B24" s="208" t="s">
        <v>73</v>
      </c>
      <c r="C24" s="219"/>
      <c r="D24" s="90"/>
      <c r="E24" s="220">
        <f t="shared" si="0"/>
        <v>0</v>
      </c>
      <c r="F24" s="187"/>
      <c r="G24" s="90"/>
      <c r="H24" s="209">
        <f t="shared" si="1"/>
        <v>0</v>
      </c>
    </row>
    <row r="25" spans="1:8" ht="12.75" x14ac:dyDescent="0.2">
      <c r="A25" s="207" t="s">
        <v>74</v>
      </c>
      <c r="B25" s="217" t="s">
        <v>75</v>
      </c>
      <c r="C25" s="218"/>
      <c r="D25" s="221">
        <f>SUM(D20:D24)*D18</f>
        <v>0</v>
      </c>
      <c r="E25" s="209">
        <f t="shared" si="0"/>
        <v>0</v>
      </c>
      <c r="F25" s="187"/>
      <c r="G25" s="221">
        <f>SUM(G20:G24)*G18</f>
        <v>0</v>
      </c>
      <c r="H25" s="209">
        <f>G25*$H$10</f>
        <v>0</v>
      </c>
    </row>
    <row r="26" spans="1:8" ht="15" customHeight="1" x14ac:dyDescent="0.2">
      <c r="A26" s="207"/>
      <c r="B26" s="213" t="s">
        <v>76</v>
      </c>
      <c r="C26" s="212"/>
      <c r="D26" s="222">
        <f>SUM(D20:D25)</f>
        <v>0</v>
      </c>
      <c r="E26" s="223">
        <f>SUM(E20:E25)</f>
        <v>0</v>
      </c>
      <c r="F26" s="187"/>
      <c r="G26" s="222">
        <f>SUM(G20:G25)</f>
        <v>0</v>
      </c>
      <c r="H26" s="223">
        <f>SUM(H20:H25)</f>
        <v>0</v>
      </c>
    </row>
    <row r="27" spans="1:8" ht="15" customHeight="1" x14ac:dyDescent="0.2">
      <c r="A27" s="216" t="s">
        <v>77</v>
      </c>
      <c r="B27" s="203" t="s">
        <v>78</v>
      </c>
      <c r="C27" s="199"/>
      <c r="D27" s="204"/>
      <c r="E27" s="205"/>
      <c r="F27" s="187"/>
      <c r="G27" s="206"/>
      <c r="H27" s="205"/>
    </row>
    <row r="28" spans="1:8" ht="12.75" x14ac:dyDescent="0.2">
      <c r="A28" s="207" t="s">
        <v>79</v>
      </c>
      <c r="B28" s="217" t="s">
        <v>80</v>
      </c>
      <c r="C28" s="218"/>
      <c r="D28" s="90"/>
      <c r="E28" s="209">
        <f>D28*$E$10</f>
        <v>0</v>
      </c>
      <c r="F28" s="187"/>
      <c r="G28" s="90"/>
      <c r="H28" s="209">
        <f t="shared" ref="H28:H32" si="2">G28*$H$10</f>
        <v>0</v>
      </c>
    </row>
    <row r="29" spans="1:8" ht="12.75" x14ac:dyDescent="0.2">
      <c r="A29" s="207" t="s">
        <v>81</v>
      </c>
      <c r="B29" s="208" t="s">
        <v>82</v>
      </c>
      <c r="C29" s="196"/>
      <c r="D29" s="90"/>
      <c r="E29" s="209">
        <f>D29*$E$10</f>
        <v>0</v>
      </c>
      <c r="F29" s="187"/>
      <c r="G29" s="90"/>
      <c r="H29" s="209">
        <f t="shared" si="2"/>
        <v>0</v>
      </c>
    </row>
    <row r="30" spans="1:8" ht="12.75" x14ac:dyDescent="0.2">
      <c r="A30" s="207" t="s">
        <v>83</v>
      </c>
      <c r="B30" s="208" t="s">
        <v>84</v>
      </c>
      <c r="C30" s="196"/>
      <c r="D30" s="90"/>
      <c r="E30" s="209">
        <f>D30*$E$10</f>
        <v>0</v>
      </c>
      <c r="F30" s="187"/>
      <c r="G30" s="90"/>
      <c r="H30" s="209">
        <f t="shared" si="2"/>
        <v>0</v>
      </c>
    </row>
    <row r="31" spans="1:8" ht="12.75" x14ac:dyDescent="0.2">
      <c r="A31" s="207" t="s">
        <v>85</v>
      </c>
      <c r="B31" s="208" t="s">
        <v>86</v>
      </c>
      <c r="C31" s="196"/>
      <c r="D31" s="90"/>
      <c r="E31" s="209">
        <f>D31*$E$10</f>
        <v>0</v>
      </c>
      <c r="F31" s="187"/>
      <c r="G31" s="90"/>
      <c r="H31" s="209">
        <f t="shared" si="2"/>
        <v>0</v>
      </c>
    </row>
    <row r="32" spans="1:8" ht="12.75" x14ac:dyDescent="0.2">
      <c r="A32" s="207" t="s">
        <v>164</v>
      </c>
      <c r="B32" s="211" t="s">
        <v>165</v>
      </c>
      <c r="C32" s="212"/>
      <c r="D32" s="90"/>
      <c r="E32" s="209">
        <f>D32*$E$10</f>
        <v>0</v>
      </c>
      <c r="F32" s="187"/>
      <c r="G32" s="90"/>
      <c r="H32" s="209">
        <f t="shared" si="2"/>
        <v>0</v>
      </c>
    </row>
    <row r="33" spans="1:8" ht="15" customHeight="1" x14ac:dyDescent="0.2">
      <c r="A33" s="207"/>
      <c r="B33" s="213" t="s">
        <v>87</v>
      </c>
      <c r="C33" s="212"/>
      <c r="D33" s="222">
        <f>SUM(D28:D32)</f>
        <v>0</v>
      </c>
      <c r="E33" s="223">
        <f>SUM(E28:E32)</f>
        <v>0</v>
      </c>
      <c r="F33" s="187"/>
      <c r="G33" s="222">
        <f>SUM(G28:G32)</f>
        <v>0</v>
      </c>
      <c r="H33" s="223">
        <f>SUM(H28:H32)</f>
        <v>0</v>
      </c>
    </row>
    <row r="34" spans="1:8" ht="15" customHeight="1" x14ac:dyDescent="0.2">
      <c r="A34" s="216" t="s">
        <v>88</v>
      </c>
      <c r="B34" s="203" t="s">
        <v>89</v>
      </c>
      <c r="C34" s="199"/>
      <c r="D34" s="204"/>
      <c r="E34" s="205"/>
      <c r="F34" s="187"/>
      <c r="G34" s="206"/>
      <c r="H34" s="205"/>
    </row>
    <row r="35" spans="1:8" ht="12.75" x14ac:dyDescent="0.2">
      <c r="A35" s="207" t="s">
        <v>90</v>
      </c>
      <c r="B35" s="217" t="s">
        <v>91</v>
      </c>
      <c r="C35" s="218"/>
      <c r="D35" s="90"/>
      <c r="E35" s="209">
        <f>D35*$E$10</f>
        <v>0</v>
      </c>
      <c r="F35" s="187"/>
      <c r="G35" s="90"/>
      <c r="H35" s="209">
        <f t="shared" ref="H35:H39" si="3">G35*$H$10</f>
        <v>0</v>
      </c>
    </row>
    <row r="36" spans="1:8" ht="12.75" x14ac:dyDescent="0.2">
      <c r="A36" s="207" t="s">
        <v>92</v>
      </c>
      <c r="B36" s="208" t="s">
        <v>93</v>
      </c>
      <c r="C36" s="196"/>
      <c r="D36" s="90"/>
      <c r="E36" s="209">
        <f>D36*$E$10</f>
        <v>0</v>
      </c>
      <c r="F36" s="187"/>
      <c r="G36" s="90"/>
      <c r="H36" s="209">
        <f t="shared" si="3"/>
        <v>0</v>
      </c>
    </row>
    <row r="37" spans="1:8" ht="12.75" x14ac:dyDescent="0.2">
      <c r="A37" s="207" t="s">
        <v>94</v>
      </c>
      <c r="B37" s="208" t="s">
        <v>95</v>
      </c>
      <c r="C37" s="196"/>
      <c r="D37" s="90"/>
      <c r="E37" s="209">
        <f>D37*$E$10</f>
        <v>0</v>
      </c>
      <c r="F37" s="187"/>
      <c r="G37" s="90"/>
      <c r="H37" s="209">
        <f t="shared" si="3"/>
        <v>0</v>
      </c>
    </row>
    <row r="38" spans="1:8" ht="12.75" x14ac:dyDescent="0.2">
      <c r="A38" s="207" t="s">
        <v>96</v>
      </c>
      <c r="B38" s="208" t="s">
        <v>97</v>
      </c>
      <c r="C38" s="196"/>
      <c r="D38" s="90"/>
      <c r="E38" s="209">
        <f>D38*$E$10</f>
        <v>0</v>
      </c>
      <c r="F38" s="187"/>
      <c r="G38" s="90"/>
      <c r="H38" s="209">
        <f t="shared" si="3"/>
        <v>0</v>
      </c>
    </row>
    <row r="39" spans="1:8" ht="12.75" x14ac:dyDescent="0.2">
      <c r="A39" s="207" t="s">
        <v>98</v>
      </c>
      <c r="B39" s="208" t="s">
        <v>99</v>
      </c>
      <c r="C39" s="196"/>
      <c r="D39" s="90"/>
      <c r="E39" s="209">
        <f>D39*$E$10</f>
        <v>0</v>
      </c>
      <c r="F39" s="187"/>
      <c r="G39" s="90"/>
      <c r="H39" s="209">
        <f t="shared" si="3"/>
        <v>0</v>
      </c>
    </row>
    <row r="40" spans="1:8" ht="15" customHeight="1" x14ac:dyDescent="0.2">
      <c r="A40" s="207"/>
      <c r="B40" s="213" t="s">
        <v>100</v>
      </c>
      <c r="C40" s="212"/>
      <c r="D40" s="222">
        <f>SUM(D35:D39)</f>
        <v>0</v>
      </c>
      <c r="E40" s="223">
        <f>SUM(E35:E39)</f>
        <v>0</v>
      </c>
      <c r="F40" s="187"/>
      <c r="G40" s="222">
        <f>SUM(G35:G39)</f>
        <v>0</v>
      </c>
      <c r="H40" s="223">
        <f>SUM(H35:H39)</f>
        <v>0</v>
      </c>
    </row>
    <row r="41" spans="1:8" ht="15" customHeight="1" x14ac:dyDescent="0.2">
      <c r="A41" s="216" t="s">
        <v>101</v>
      </c>
      <c r="B41" s="203" t="s">
        <v>102</v>
      </c>
      <c r="C41" s="199"/>
      <c r="D41" s="204"/>
      <c r="E41" s="205"/>
      <c r="F41" s="187"/>
      <c r="G41" s="206"/>
      <c r="H41" s="205"/>
    </row>
    <row r="42" spans="1:8" ht="12.75" x14ac:dyDescent="0.2">
      <c r="A42" s="207" t="s">
        <v>103</v>
      </c>
      <c r="B42" s="217" t="s">
        <v>104</v>
      </c>
      <c r="C42" s="218"/>
      <c r="D42" s="90"/>
      <c r="E42" s="209">
        <f>D42*$E$10</f>
        <v>0</v>
      </c>
      <c r="F42" s="187"/>
      <c r="G42" s="90"/>
      <c r="H42" s="209">
        <f t="shared" ref="H42:H45" si="4">G42*$H$10</f>
        <v>0</v>
      </c>
    </row>
    <row r="43" spans="1:8" ht="12.75" x14ac:dyDescent="0.2">
      <c r="A43" s="207" t="s">
        <v>105</v>
      </c>
      <c r="B43" s="208" t="s">
        <v>106</v>
      </c>
      <c r="C43" s="196"/>
      <c r="D43" s="90"/>
      <c r="E43" s="209">
        <f>D43*$E$10</f>
        <v>0</v>
      </c>
      <c r="F43" s="187"/>
      <c r="G43" s="90"/>
      <c r="H43" s="209">
        <f t="shared" si="4"/>
        <v>0</v>
      </c>
    </row>
    <row r="44" spans="1:8" ht="12.75" x14ac:dyDescent="0.2">
      <c r="A44" s="207" t="s">
        <v>107</v>
      </c>
      <c r="B44" s="208" t="s">
        <v>108</v>
      </c>
      <c r="C44" s="196"/>
      <c r="D44" s="90"/>
      <c r="E44" s="209">
        <f>D44*$E$10</f>
        <v>0</v>
      </c>
      <c r="F44" s="187"/>
      <c r="G44" s="90"/>
      <c r="H44" s="209">
        <f t="shared" si="4"/>
        <v>0</v>
      </c>
    </row>
    <row r="45" spans="1:8" ht="12.75" x14ac:dyDescent="0.2">
      <c r="A45" s="207" t="s">
        <v>109</v>
      </c>
      <c r="B45" s="208" t="s">
        <v>110</v>
      </c>
      <c r="C45" s="196"/>
      <c r="D45" s="90"/>
      <c r="E45" s="209">
        <f>D45*$E$10</f>
        <v>0</v>
      </c>
      <c r="F45" s="187"/>
      <c r="G45" s="90"/>
      <c r="H45" s="209">
        <f t="shared" si="4"/>
        <v>0</v>
      </c>
    </row>
    <row r="46" spans="1:8" ht="15" customHeight="1" x14ac:dyDescent="0.2">
      <c r="A46" s="207"/>
      <c r="B46" s="203" t="s">
        <v>111</v>
      </c>
      <c r="C46" s="196"/>
      <c r="D46" s="222">
        <f>SUM(D42:D45)</f>
        <v>0</v>
      </c>
      <c r="E46" s="223">
        <f>SUM(E42:E45)</f>
        <v>0</v>
      </c>
      <c r="F46" s="187"/>
      <c r="G46" s="222">
        <f>SUM(G42:G45)</f>
        <v>0</v>
      </c>
      <c r="H46" s="223">
        <f>SUM(H42:H45)</f>
        <v>0</v>
      </c>
    </row>
    <row r="47" spans="1:8" ht="15" customHeight="1" x14ac:dyDescent="0.2">
      <c r="A47" s="202" t="s">
        <v>112</v>
      </c>
      <c r="B47" s="203" t="s">
        <v>113</v>
      </c>
      <c r="C47" s="224"/>
      <c r="D47" s="222">
        <f>D18+D26+D33+D40+D46</f>
        <v>0</v>
      </c>
      <c r="E47" s="223">
        <f>E18+E26+E33+E40+E46</f>
        <v>0</v>
      </c>
      <c r="F47" s="187"/>
      <c r="G47" s="222">
        <f>G18+G26+G33+G40+G46</f>
        <v>0</v>
      </c>
      <c r="H47" s="223">
        <f>H18+H26+H33+H40+H46</f>
        <v>0</v>
      </c>
    </row>
    <row r="48" spans="1:8" ht="12.75" x14ac:dyDescent="0.2">
      <c r="A48" s="207" t="s">
        <v>114</v>
      </c>
      <c r="B48" s="208" t="s">
        <v>115</v>
      </c>
      <c r="C48" s="196"/>
      <c r="D48" s="90"/>
      <c r="E48" s="209">
        <f>D48*$E$10</f>
        <v>0</v>
      </c>
      <c r="F48" s="187"/>
      <c r="G48" s="90"/>
      <c r="H48" s="209">
        <f>G48*$E$10</f>
        <v>0</v>
      </c>
    </row>
    <row r="49" spans="1:8" ht="15" customHeight="1" x14ac:dyDescent="0.2">
      <c r="A49" s="225" t="s">
        <v>116</v>
      </c>
      <c r="B49" s="213" t="s">
        <v>117</v>
      </c>
      <c r="C49" s="226"/>
      <c r="D49" s="222">
        <f>D47+D48</f>
        <v>0</v>
      </c>
      <c r="E49" s="223">
        <f>E47+E48</f>
        <v>0</v>
      </c>
      <c r="F49" s="187"/>
      <c r="G49" s="222">
        <f>G47+G48</f>
        <v>0</v>
      </c>
      <c r="H49" s="223">
        <f>H47+H48</f>
        <v>0</v>
      </c>
    </row>
    <row r="50" spans="1:8" ht="6.75" customHeight="1" x14ac:dyDescent="0.2">
      <c r="A50" s="198"/>
      <c r="B50" s="219"/>
      <c r="C50" s="219"/>
      <c r="D50" s="227"/>
      <c r="E50" s="220"/>
      <c r="F50" s="187"/>
      <c r="G50" s="228"/>
      <c r="H50" s="220"/>
    </row>
    <row r="51" spans="1:8" ht="15" customHeight="1" x14ac:dyDescent="0.2">
      <c r="A51" s="216" t="s">
        <v>118</v>
      </c>
      <c r="B51" s="199"/>
      <c r="C51" s="224"/>
      <c r="D51" s="200">
        <f>D10+D49</f>
        <v>1</v>
      </c>
      <c r="E51" s="223">
        <f>E10+E49</f>
        <v>0</v>
      </c>
      <c r="F51" s="187"/>
      <c r="G51" s="200">
        <f>G10+G49</f>
        <v>1</v>
      </c>
      <c r="H51" s="223">
        <f>H10+H49</f>
        <v>0</v>
      </c>
    </row>
    <row r="52" spans="1:8" ht="6.75" customHeight="1" x14ac:dyDescent="0.2">
      <c r="A52" s="198"/>
      <c r="B52" s="219"/>
      <c r="C52" s="219"/>
      <c r="D52" s="227"/>
      <c r="E52" s="220"/>
      <c r="F52" s="187"/>
      <c r="G52" s="228"/>
      <c r="H52" s="220"/>
    </row>
    <row r="53" spans="1:8" ht="15" customHeight="1" x14ac:dyDescent="0.2">
      <c r="A53" s="216" t="s">
        <v>119</v>
      </c>
      <c r="B53" s="199"/>
      <c r="C53" s="224"/>
      <c r="D53" s="311" t="str">
        <f>IF(E51=0,"",(E10+E18+E26+E42)/E51)</f>
        <v/>
      </c>
      <c r="E53" s="312"/>
      <c r="F53" s="187"/>
      <c r="G53" s="311" t="str">
        <f>IF(H51=0,"",(H10+H18+H26+H42)/H51)</f>
        <v/>
      </c>
      <c r="H53" s="312"/>
    </row>
    <row r="54" spans="1:8" ht="6.75" customHeight="1" x14ac:dyDescent="0.2">
      <c r="A54" s="198"/>
      <c r="B54" s="199"/>
      <c r="C54" s="199"/>
      <c r="D54" s="1"/>
      <c r="E54" s="2"/>
      <c r="F54" s="187"/>
      <c r="G54" s="48"/>
      <c r="H54" s="2"/>
    </row>
    <row r="55" spans="1:8" ht="15" customHeight="1" x14ac:dyDescent="0.2">
      <c r="A55" s="216" t="s">
        <v>120</v>
      </c>
      <c r="B55" s="199"/>
      <c r="C55" s="224"/>
      <c r="D55" s="92">
        <v>0.3</v>
      </c>
      <c r="E55" s="89"/>
      <c r="F55" s="229"/>
      <c r="G55" s="92">
        <v>0.3</v>
      </c>
      <c r="H55" s="89"/>
    </row>
    <row r="56" spans="1:8" ht="6.75" customHeight="1" x14ac:dyDescent="0.2">
      <c r="A56" s="198"/>
      <c r="B56" s="199"/>
      <c r="C56" s="199"/>
      <c r="D56" s="99"/>
      <c r="E56" s="100"/>
      <c r="F56" s="229"/>
      <c r="G56" s="101"/>
      <c r="H56" s="100"/>
    </row>
    <row r="57" spans="1:8" ht="15" customHeight="1" thickBot="1" x14ac:dyDescent="0.25">
      <c r="A57" s="230" t="s">
        <v>121</v>
      </c>
      <c r="B57" s="231"/>
      <c r="C57" s="232"/>
      <c r="D57" s="102">
        <v>0.8</v>
      </c>
      <c r="E57" s="103"/>
      <c r="F57" s="229"/>
      <c r="G57" s="102">
        <v>0.8</v>
      </c>
      <c r="H57" s="103"/>
    </row>
    <row r="58" spans="1:8" ht="15" customHeight="1" thickTop="1" x14ac:dyDescent="0.2">
      <c r="A58" s="233"/>
      <c r="B58" s="187"/>
      <c r="C58" s="187"/>
      <c r="D58" s="189"/>
      <c r="E58" s="190"/>
      <c r="F58" s="187"/>
      <c r="G58" s="187"/>
      <c r="H58" s="187"/>
    </row>
    <row r="59" spans="1:8" ht="15" customHeight="1" x14ac:dyDescent="0.2">
      <c r="A59" s="236" t="s">
        <v>188</v>
      </c>
      <c r="B59" s="201"/>
      <c r="C59" s="201"/>
      <c r="D59" s="201"/>
      <c r="E59" s="201"/>
      <c r="F59" s="201"/>
      <c r="G59" s="187"/>
      <c r="H59" s="187"/>
    </row>
    <row r="60" spans="1:8" ht="15" customHeight="1" x14ac:dyDescent="0.2">
      <c r="A60" s="234"/>
      <c r="B60" s="234"/>
      <c r="C60" s="50" t="s">
        <v>167</v>
      </c>
      <c r="D60" s="92">
        <v>1</v>
      </c>
      <c r="E60" s="234"/>
      <c r="F60" s="234"/>
      <c r="G60" s="92"/>
      <c r="H60" s="187"/>
    </row>
    <row r="61" spans="1:8" ht="15" customHeight="1" x14ac:dyDescent="0.2">
      <c r="A61" s="234"/>
      <c r="B61" s="187"/>
      <c r="C61" s="187"/>
      <c r="D61" s="189"/>
      <c r="E61" s="190"/>
      <c r="F61" s="187"/>
      <c r="G61" s="187"/>
      <c r="H61" s="187"/>
    </row>
    <row r="62" spans="1:8" ht="15" customHeight="1" x14ac:dyDescent="0.2">
      <c r="A62" s="234"/>
      <c r="B62" s="187"/>
      <c r="C62" s="50" t="s">
        <v>118</v>
      </c>
      <c r="D62" s="189"/>
      <c r="E62" s="235"/>
      <c r="F62" s="187"/>
      <c r="G62" s="187"/>
      <c r="H62" s="187"/>
    </row>
    <row r="63" spans="1:8" ht="15" customHeight="1" x14ac:dyDescent="0.2">
      <c r="A63" s="234"/>
      <c r="B63" s="187"/>
      <c r="C63" s="50" t="s">
        <v>120</v>
      </c>
      <c r="D63" s="189"/>
      <c r="E63" s="104"/>
      <c r="F63" s="187"/>
      <c r="G63" s="187"/>
      <c r="H63" s="187"/>
    </row>
    <row r="64" spans="1:8" ht="15" customHeight="1" x14ac:dyDescent="0.2">
      <c r="A64" s="234"/>
      <c r="B64" s="187"/>
      <c r="C64" s="50" t="s">
        <v>168</v>
      </c>
      <c r="D64" s="189"/>
      <c r="E64" s="104"/>
      <c r="F64" s="187"/>
      <c r="G64" s="187"/>
      <c r="H64" s="187"/>
    </row>
    <row r="65" s="37" customFormat="1" ht="15" customHeight="1" x14ac:dyDescent="0.2"/>
    <row r="67" s="37" customFormat="1" ht="15" customHeight="1" x14ac:dyDescent="0.2"/>
  </sheetData>
  <mergeCells count="3">
    <mergeCell ref="D3:E3"/>
    <mergeCell ref="D53:E53"/>
    <mergeCell ref="G53:H53"/>
  </mergeCells>
  <phoneticPr fontId="19" type="noConversion"/>
  <printOptions horizontalCentered="1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6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7"/>
  <sheetViews>
    <sheetView showGridLines="0" view="pageLayout" workbookViewId="0">
      <selection sqref="A1:H64"/>
    </sheetView>
  </sheetViews>
  <sheetFormatPr baseColWidth="10" defaultColWidth="11.42578125" defaultRowHeight="12.75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ht="15" x14ac:dyDescent="0.2">
      <c r="A1" s="183"/>
      <c r="B1" s="184"/>
      <c r="C1" s="184"/>
      <c r="D1" s="185"/>
      <c r="E1" s="186"/>
      <c r="F1" s="186"/>
      <c r="G1" s="187"/>
      <c r="H1" s="187"/>
    </row>
    <row r="2" spans="1:8" ht="15" customHeight="1" x14ac:dyDescent="0.2">
      <c r="A2" s="188"/>
      <c r="B2" s="187"/>
      <c r="C2" s="187"/>
      <c r="D2" s="189"/>
      <c r="E2" s="190"/>
      <c r="F2" s="187"/>
      <c r="G2" s="187"/>
      <c r="H2" s="187"/>
    </row>
    <row r="3" spans="1:8" ht="15" customHeight="1" x14ac:dyDescent="0.2">
      <c r="A3" s="186"/>
      <c r="B3" s="187"/>
      <c r="C3" s="191" t="s">
        <v>43</v>
      </c>
      <c r="D3" s="309"/>
      <c r="E3" s="310"/>
      <c r="F3" s="187"/>
      <c r="G3" s="187"/>
      <c r="H3" s="187"/>
    </row>
    <row r="4" spans="1:8" ht="15" customHeight="1" x14ac:dyDescent="0.2">
      <c r="A4" s="186"/>
      <c r="B4" s="187"/>
      <c r="C4" s="192"/>
      <c r="D4" s="193"/>
      <c r="E4" s="187"/>
      <c r="F4" s="187"/>
      <c r="G4" s="187"/>
      <c r="H4" s="187"/>
    </row>
    <row r="5" spans="1:8" ht="15" customHeight="1" x14ac:dyDescent="0.2">
      <c r="A5" s="186" t="s">
        <v>178</v>
      </c>
      <c r="B5" s="187"/>
      <c r="C5" s="192"/>
      <c r="D5" s="193"/>
      <c r="E5" s="187"/>
      <c r="F5" s="187"/>
      <c r="G5" s="187"/>
      <c r="H5" s="187"/>
    </row>
    <row r="6" spans="1:8" ht="15" customHeight="1" x14ac:dyDescent="0.2">
      <c r="A6" s="186"/>
      <c r="B6" s="187"/>
      <c r="C6" s="187"/>
      <c r="D6" s="193"/>
      <c r="E6" s="187"/>
      <c r="F6" s="187"/>
      <c r="G6" s="187"/>
      <c r="H6" s="187"/>
    </row>
    <row r="7" spans="1:8" ht="15" customHeight="1" thickBot="1" x14ac:dyDescent="0.25">
      <c r="A7" s="188"/>
      <c r="B7" s="187"/>
      <c r="C7" s="187"/>
      <c r="D7" s="193"/>
      <c r="E7" s="187"/>
      <c r="F7" s="187"/>
      <c r="G7" s="187"/>
      <c r="H7" s="187"/>
    </row>
    <row r="8" spans="1:8" s="36" customFormat="1" ht="15" customHeight="1" thickTop="1" x14ac:dyDescent="0.2">
      <c r="A8" s="41"/>
      <c r="B8" s="194" t="s">
        <v>45</v>
      </c>
      <c r="C8" s="195">
        <v>4</v>
      </c>
      <c r="D8" s="42" t="s">
        <v>160</v>
      </c>
      <c r="E8" s="43"/>
      <c r="F8" s="186"/>
      <c r="G8" s="42" t="s">
        <v>161</v>
      </c>
      <c r="H8" s="43"/>
    </row>
    <row r="9" spans="1:8" s="36" customFormat="1" ht="15" customHeight="1" x14ac:dyDescent="0.2">
      <c r="A9" s="44"/>
      <c r="B9" s="196" t="s">
        <v>46</v>
      </c>
      <c r="C9" s="197" t="s">
        <v>304</v>
      </c>
      <c r="D9" s="45" t="s">
        <v>47</v>
      </c>
      <c r="E9" s="46" t="s">
        <v>48</v>
      </c>
      <c r="F9" s="186"/>
      <c r="G9" s="45" t="s">
        <v>47</v>
      </c>
      <c r="H9" s="46" t="s">
        <v>48</v>
      </c>
    </row>
    <row r="10" spans="1:8" s="47" customFormat="1" ht="20.100000000000001" customHeight="1" x14ac:dyDescent="0.2">
      <c r="A10" s="198"/>
      <c r="B10" s="199" t="s">
        <v>162</v>
      </c>
      <c r="C10" s="196"/>
      <c r="D10" s="200">
        <v>1</v>
      </c>
      <c r="E10" s="89"/>
      <c r="F10" s="201"/>
      <c r="G10" s="200">
        <v>1</v>
      </c>
      <c r="H10" s="89"/>
    </row>
    <row r="11" spans="1:8" ht="15" customHeight="1" x14ac:dyDescent="0.2">
      <c r="A11" s="202" t="s">
        <v>49</v>
      </c>
      <c r="B11" s="203" t="s">
        <v>50</v>
      </c>
      <c r="C11" s="199"/>
      <c r="D11" s="204"/>
      <c r="E11" s="205"/>
      <c r="F11" s="187"/>
      <c r="G11" s="206"/>
      <c r="H11" s="205"/>
    </row>
    <row r="12" spans="1:8" ht="15" customHeight="1" x14ac:dyDescent="0.2">
      <c r="A12" s="202" t="s">
        <v>51</v>
      </c>
      <c r="B12" s="203" t="s">
        <v>52</v>
      </c>
      <c r="C12" s="199"/>
      <c r="D12" s="204"/>
      <c r="E12" s="205"/>
      <c r="F12" s="187"/>
      <c r="G12" s="206"/>
      <c r="H12" s="205"/>
    </row>
    <row r="13" spans="1:8" x14ac:dyDescent="0.2">
      <c r="A13" s="207" t="s">
        <v>53</v>
      </c>
      <c r="B13" s="208" t="s">
        <v>54</v>
      </c>
      <c r="C13" s="196"/>
      <c r="D13" s="90"/>
      <c r="E13" s="209">
        <f>D13*$E$10</f>
        <v>0</v>
      </c>
      <c r="F13" s="187"/>
      <c r="G13" s="90"/>
      <c r="H13" s="209">
        <f>G13*$H$10</f>
        <v>0</v>
      </c>
    </row>
    <row r="14" spans="1:8" x14ac:dyDescent="0.2">
      <c r="A14" s="207" t="s">
        <v>55</v>
      </c>
      <c r="B14" s="208" t="s">
        <v>56</v>
      </c>
      <c r="C14" s="196"/>
      <c r="D14" s="90"/>
      <c r="E14" s="209">
        <f>D14*$E$10</f>
        <v>0</v>
      </c>
      <c r="F14" s="187"/>
      <c r="G14" s="90"/>
      <c r="H14" s="209">
        <f>G14*$H$10</f>
        <v>0</v>
      </c>
    </row>
    <row r="15" spans="1:8" x14ac:dyDescent="0.2">
      <c r="A15" s="207" t="s">
        <v>57</v>
      </c>
      <c r="B15" s="208" t="s">
        <v>58</v>
      </c>
      <c r="C15" s="196"/>
      <c r="D15" s="90"/>
      <c r="E15" s="209">
        <f>D15*$E$10</f>
        <v>0</v>
      </c>
      <c r="F15" s="187"/>
      <c r="G15" s="210"/>
      <c r="H15" s="209"/>
    </row>
    <row r="16" spans="1:8" x14ac:dyDescent="0.2">
      <c r="A16" s="207" t="s">
        <v>59</v>
      </c>
      <c r="B16" s="208" t="s">
        <v>60</v>
      </c>
      <c r="C16" s="196"/>
      <c r="D16" s="90"/>
      <c r="E16" s="209">
        <f>D16*$E$10</f>
        <v>0</v>
      </c>
      <c r="F16" s="187"/>
      <c r="G16" s="210"/>
      <c r="H16" s="209"/>
    </row>
    <row r="17" spans="1:8" x14ac:dyDescent="0.2">
      <c r="A17" s="207" t="s">
        <v>159</v>
      </c>
      <c r="B17" s="211" t="s">
        <v>163</v>
      </c>
      <c r="C17" s="212"/>
      <c r="D17" s="91"/>
      <c r="E17" s="209">
        <f>D17*$E$10</f>
        <v>0</v>
      </c>
      <c r="F17" s="187"/>
      <c r="G17" s="91"/>
      <c r="H17" s="209">
        <f>G17*$H$10</f>
        <v>0</v>
      </c>
    </row>
    <row r="18" spans="1:8" ht="15" customHeight="1" x14ac:dyDescent="0.2">
      <c r="A18" s="207"/>
      <c r="B18" s="213" t="s">
        <v>61</v>
      </c>
      <c r="C18" s="212"/>
      <c r="D18" s="214">
        <f>SUM(D13:D17)</f>
        <v>0</v>
      </c>
      <c r="E18" s="215">
        <f>SUM(E13:E17)</f>
        <v>0</v>
      </c>
      <c r="F18" s="187"/>
      <c r="G18" s="214">
        <f>SUM(G13:G17)</f>
        <v>0</v>
      </c>
      <c r="H18" s="215">
        <f>SUM(H13:H17)</f>
        <v>0</v>
      </c>
    </row>
    <row r="19" spans="1:8" ht="15" customHeight="1" x14ac:dyDescent="0.2">
      <c r="A19" s="216" t="s">
        <v>62</v>
      </c>
      <c r="B19" s="203" t="s">
        <v>63</v>
      </c>
      <c r="C19" s="199"/>
      <c r="D19" s="204"/>
      <c r="E19" s="205"/>
      <c r="F19" s="187"/>
      <c r="G19" s="206"/>
      <c r="H19" s="205"/>
    </row>
    <row r="20" spans="1:8" ht="9" customHeight="1" x14ac:dyDescent="0.2">
      <c r="A20" s="207" t="s">
        <v>64</v>
      </c>
      <c r="B20" s="217" t="s">
        <v>65</v>
      </c>
      <c r="C20" s="218"/>
      <c r="D20" s="90"/>
      <c r="E20" s="209">
        <f t="shared" ref="E20:E25" si="0">D20*$E$10</f>
        <v>0</v>
      </c>
      <c r="F20" s="187"/>
      <c r="G20" s="90"/>
      <c r="H20" s="209">
        <f t="shared" ref="H20:H25" si="1">G20*$H$10</f>
        <v>0</v>
      </c>
    </row>
    <row r="21" spans="1:8" x14ac:dyDescent="0.2">
      <c r="A21" s="207" t="s">
        <v>66</v>
      </c>
      <c r="B21" s="208" t="s">
        <v>67</v>
      </c>
      <c r="C21" s="196"/>
      <c r="D21" s="90"/>
      <c r="E21" s="209">
        <f t="shared" si="0"/>
        <v>0</v>
      </c>
      <c r="F21" s="187"/>
      <c r="G21" s="90"/>
      <c r="H21" s="209">
        <f t="shared" si="1"/>
        <v>0</v>
      </c>
    </row>
    <row r="22" spans="1:8" x14ac:dyDescent="0.2">
      <c r="A22" s="207" t="s">
        <v>68</v>
      </c>
      <c r="B22" s="208" t="s">
        <v>69</v>
      </c>
      <c r="C22" s="196"/>
      <c r="D22" s="90"/>
      <c r="E22" s="209">
        <f t="shared" si="0"/>
        <v>0</v>
      </c>
      <c r="F22" s="187"/>
      <c r="G22" s="90"/>
      <c r="H22" s="209">
        <f t="shared" si="1"/>
        <v>0</v>
      </c>
    </row>
    <row r="23" spans="1:8" x14ac:dyDescent="0.2">
      <c r="A23" s="207" t="s">
        <v>70</v>
      </c>
      <c r="B23" s="211" t="s">
        <v>71</v>
      </c>
      <c r="C23" s="212"/>
      <c r="D23" s="90"/>
      <c r="E23" s="209">
        <f t="shared" si="0"/>
        <v>0</v>
      </c>
      <c r="F23" s="187"/>
      <c r="G23" s="90"/>
      <c r="H23" s="209">
        <f t="shared" si="1"/>
        <v>0</v>
      </c>
    </row>
    <row r="24" spans="1:8" x14ac:dyDescent="0.2">
      <c r="A24" s="198" t="s">
        <v>72</v>
      </c>
      <c r="B24" s="208" t="s">
        <v>73</v>
      </c>
      <c r="C24" s="219"/>
      <c r="D24" s="90"/>
      <c r="E24" s="220">
        <f t="shared" si="0"/>
        <v>0</v>
      </c>
      <c r="F24" s="187"/>
      <c r="G24" s="90"/>
      <c r="H24" s="209">
        <f t="shared" si="1"/>
        <v>0</v>
      </c>
    </row>
    <row r="25" spans="1:8" x14ac:dyDescent="0.2">
      <c r="A25" s="207" t="s">
        <v>74</v>
      </c>
      <c r="B25" s="217" t="s">
        <v>75</v>
      </c>
      <c r="C25" s="218"/>
      <c r="D25" s="221">
        <f>SUM(D20:D24)*D18</f>
        <v>0</v>
      </c>
      <c r="E25" s="209">
        <f t="shared" si="0"/>
        <v>0</v>
      </c>
      <c r="F25" s="187"/>
      <c r="G25" s="221">
        <f>SUM(G20:G24)*G18</f>
        <v>0</v>
      </c>
      <c r="H25" s="209">
        <f t="shared" si="1"/>
        <v>0</v>
      </c>
    </row>
    <row r="26" spans="1:8" ht="15" customHeight="1" x14ac:dyDescent="0.2">
      <c r="A26" s="207"/>
      <c r="B26" s="213" t="s">
        <v>76</v>
      </c>
      <c r="C26" s="212"/>
      <c r="D26" s="222">
        <f>SUM(D20:D25)</f>
        <v>0</v>
      </c>
      <c r="E26" s="223">
        <f>SUM(E20:E25)</f>
        <v>0</v>
      </c>
      <c r="F26" s="187"/>
      <c r="G26" s="222">
        <f>SUM(G20:G25)</f>
        <v>0</v>
      </c>
      <c r="H26" s="223">
        <f>SUM(H20:H25)</f>
        <v>0</v>
      </c>
    </row>
    <row r="27" spans="1:8" ht="15" customHeight="1" x14ac:dyDescent="0.2">
      <c r="A27" s="216" t="s">
        <v>77</v>
      </c>
      <c r="B27" s="203" t="s">
        <v>78</v>
      </c>
      <c r="C27" s="199"/>
      <c r="D27" s="204"/>
      <c r="E27" s="205"/>
      <c r="F27" s="187"/>
      <c r="G27" s="206"/>
      <c r="H27" s="205"/>
    </row>
    <row r="28" spans="1:8" x14ac:dyDescent="0.2">
      <c r="A28" s="207" t="s">
        <v>79</v>
      </c>
      <c r="B28" s="217" t="s">
        <v>80</v>
      </c>
      <c r="C28" s="218"/>
      <c r="D28" s="90"/>
      <c r="E28" s="209">
        <f>D28*$E$10</f>
        <v>0</v>
      </c>
      <c r="F28" s="187"/>
      <c r="G28" s="90"/>
      <c r="H28" s="209">
        <f t="shared" ref="H28:H32" si="2">G28*$H$10</f>
        <v>0</v>
      </c>
    </row>
    <row r="29" spans="1:8" x14ac:dyDescent="0.2">
      <c r="A29" s="207" t="s">
        <v>81</v>
      </c>
      <c r="B29" s="208" t="s">
        <v>82</v>
      </c>
      <c r="C29" s="196"/>
      <c r="D29" s="90"/>
      <c r="E29" s="209">
        <f>D29*$E$10</f>
        <v>0</v>
      </c>
      <c r="F29" s="187"/>
      <c r="G29" s="90"/>
      <c r="H29" s="209">
        <f t="shared" si="2"/>
        <v>0</v>
      </c>
    </row>
    <row r="30" spans="1:8" x14ac:dyDescent="0.2">
      <c r="A30" s="207" t="s">
        <v>83</v>
      </c>
      <c r="B30" s="208" t="s">
        <v>84</v>
      </c>
      <c r="C30" s="196"/>
      <c r="D30" s="90"/>
      <c r="E30" s="209">
        <f>D30*$E$10</f>
        <v>0</v>
      </c>
      <c r="F30" s="187"/>
      <c r="G30" s="90"/>
      <c r="H30" s="209">
        <f t="shared" si="2"/>
        <v>0</v>
      </c>
    </row>
    <row r="31" spans="1:8" x14ac:dyDescent="0.2">
      <c r="A31" s="207" t="s">
        <v>85</v>
      </c>
      <c r="B31" s="208" t="s">
        <v>86</v>
      </c>
      <c r="C31" s="196"/>
      <c r="D31" s="90"/>
      <c r="E31" s="209">
        <f>D31*$E$10</f>
        <v>0</v>
      </c>
      <c r="F31" s="187"/>
      <c r="G31" s="90"/>
      <c r="H31" s="209">
        <f t="shared" si="2"/>
        <v>0</v>
      </c>
    </row>
    <row r="32" spans="1:8" x14ac:dyDescent="0.2">
      <c r="A32" s="207" t="s">
        <v>164</v>
      </c>
      <c r="B32" s="211" t="s">
        <v>165</v>
      </c>
      <c r="C32" s="212"/>
      <c r="D32" s="90"/>
      <c r="E32" s="209">
        <f>D32*$E$10</f>
        <v>0</v>
      </c>
      <c r="F32" s="187"/>
      <c r="G32" s="90"/>
      <c r="H32" s="209">
        <f t="shared" si="2"/>
        <v>0</v>
      </c>
    </row>
    <row r="33" spans="1:8" ht="15" customHeight="1" x14ac:dyDescent="0.2">
      <c r="A33" s="207"/>
      <c r="B33" s="213" t="s">
        <v>87</v>
      </c>
      <c r="C33" s="212"/>
      <c r="D33" s="222">
        <f>SUM(D28:D32)</f>
        <v>0</v>
      </c>
      <c r="E33" s="223">
        <f>SUM(E28:E32)</f>
        <v>0</v>
      </c>
      <c r="F33" s="187"/>
      <c r="G33" s="222">
        <f>SUM(G28:G32)</f>
        <v>0</v>
      </c>
      <c r="H33" s="223">
        <f>SUM(H28:H32)</f>
        <v>0</v>
      </c>
    </row>
    <row r="34" spans="1:8" ht="15" customHeight="1" x14ac:dyDescent="0.2">
      <c r="A34" s="216" t="s">
        <v>88</v>
      </c>
      <c r="B34" s="203" t="s">
        <v>89</v>
      </c>
      <c r="C34" s="199"/>
      <c r="D34" s="204"/>
      <c r="E34" s="205"/>
      <c r="F34" s="187"/>
      <c r="G34" s="206"/>
      <c r="H34" s="205"/>
    </row>
    <row r="35" spans="1:8" x14ac:dyDescent="0.2">
      <c r="A35" s="207" t="s">
        <v>90</v>
      </c>
      <c r="B35" s="217" t="s">
        <v>91</v>
      </c>
      <c r="C35" s="218"/>
      <c r="D35" s="90"/>
      <c r="E35" s="209">
        <f>D35*$E$10</f>
        <v>0</v>
      </c>
      <c r="F35" s="187"/>
      <c r="G35" s="90"/>
      <c r="H35" s="209">
        <f t="shared" ref="H35:H39" si="3">G35*$H$10</f>
        <v>0</v>
      </c>
    </row>
    <row r="36" spans="1:8" x14ac:dyDescent="0.2">
      <c r="A36" s="207" t="s">
        <v>92</v>
      </c>
      <c r="B36" s="208" t="s">
        <v>93</v>
      </c>
      <c r="C36" s="196"/>
      <c r="D36" s="90"/>
      <c r="E36" s="209">
        <f>D36*$E$10</f>
        <v>0</v>
      </c>
      <c r="F36" s="187"/>
      <c r="G36" s="90"/>
      <c r="H36" s="209">
        <f t="shared" si="3"/>
        <v>0</v>
      </c>
    </row>
    <row r="37" spans="1:8" x14ac:dyDescent="0.2">
      <c r="A37" s="207" t="s">
        <v>94</v>
      </c>
      <c r="B37" s="208" t="s">
        <v>95</v>
      </c>
      <c r="C37" s="196"/>
      <c r="D37" s="90"/>
      <c r="E37" s="209">
        <f>D37*$E$10</f>
        <v>0</v>
      </c>
      <c r="F37" s="187"/>
      <c r="G37" s="90"/>
      <c r="H37" s="209">
        <f t="shared" si="3"/>
        <v>0</v>
      </c>
    </row>
    <row r="38" spans="1:8" x14ac:dyDescent="0.2">
      <c r="A38" s="207" t="s">
        <v>96</v>
      </c>
      <c r="B38" s="208" t="s">
        <v>97</v>
      </c>
      <c r="C38" s="196"/>
      <c r="D38" s="90"/>
      <c r="E38" s="209">
        <f>D38*$E$10</f>
        <v>0</v>
      </c>
      <c r="F38" s="187"/>
      <c r="G38" s="90"/>
      <c r="H38" s="209">
        <f t="shared" si="3"/>
        <v>0</v>
      </c>
    </row>
    <row r="39" spans="1:8" x14ac:dyDescent="0.2">
      <c r="A39" s="207" t="s">
        <v>98</v>
      </c>
      <c r="B39" s="208" t="s">
        <v>99</v>
      </c>
      <c r="C39" s="196"/>
      <c r="D39" s="90"/>
      <c r="E39" s="209">
        <f>D39*$E$10</f>
        <v>0</v>
      </c>
      <c r="F39" s="187"/>
      <c r="G39" s="90"/>
      <c r="H39" s="209">
        <f t="shared" si="3"/>
        <v>0</v>
      </c>
    </row>
    <row r="40" spans="1:8" ht="15" customHeight="1" x14ac:dyDescent="0.2">
      <c r="A40" s="207"/>
      <c r="B40" s="213" t="s">
        <v>100</v>
      </c>
      <c r="C40" s="212"/>
      <c r="D40" s="222">
        <f>SUM(D35:D39)</f>
        <v>0</v>
      </c>
      <c r="E40" s="223">
        <f>SUM(E35:E39)</f>
        <v>0</v>
      </c>
      <c r="F40" s="187"/>
      <c r="G40" s="222">
        <f>SUM(G35:G39)</f>
        <v>0</v>
      </c>
      <c r="H40" s="223">
        <f>SUM(H35:H39)</f>
        <v>0</v>
      </c>
    </row>
    <row r="41" spans="1:8" ht="15" customHeight="1" x14ac:dyDescent="0.2">
      <c r="A41" s="216" t="s">
        <v>101</v>
      </c>
      <c r="B41" s="203" t="s">
        <v>102</v>
      </c>
      <c r="C41" s="199"/>
      <c r="D41" s="204"/>
      <c r="E41" s="205"/>
      <c r="F41" s="187"/>
      <c r="G41" s="206"/>
      <c r="H41" s="205"/>
    </row>
    <row r="42" spans="1:8" x14ac:dyDescent="0.2">
      <c r="A42" s="207" t="s">
        <v>103</v>
      </c>
      <c r="B42" s="217" t="s">
        <v>104</v>
      </c>
      <c r="C42" s="218"/>
      <c r="D42" s="90"/>
      <c r="E42" s="209">
        <f>D42*$E$10</f>
        <v>0</v>
      </c>
      <c r="F42" s="187"/>
      <c r="G42" s="90"/>
      <c r="H42" s="209">
        <f t="shared" ref="H42:H45" si="4">G42*$H$10</f>
        <v>0</v>
      </c>
    </row>
    <row r="43" spans="1:8" x14ac:dyDescent="0.2">
      <c r="A43" s="207" t="s">
        <v>105</v>
      </c>
      <c r="B43" s="208" t="s">
        <v>106</v>
      </c>
      <c r="C43" s="196"/>
      <c r="D43" s="90"/>
      <c r="E43" s="209">
        <f>D43*$E$10</f>
        <v>0</v>
      </c>
      <c r="F43" s="187"/>
      <c r="G43" s="90"/>
      <c r="H43" s="209">
        <f t="shared" si="4"/>
        <v>0</v>
      </c>
    </row>
    <row r="44" spans="1:8" x14ac:dyDescent="0.2">
      <c r="A44" s="207" t="s">
        <v>107</v>
      </c>
      <c r="B44" s="208" t="s">
        <v>108</v>
      </c>
      <c r="C44" s="196"/>
      <c r="D44" s="90"/>
      <c r="E44" s="209">
        <f>D44*$E$10</f>
        <v>0</v>
      </c>
      <c r="F44" s="187"/>
      <c r="G44" s="90"/>
      <c r="H44" s="209">
        <f t="shared" si="4"/>
        <v>0</v>
      </c>
    </row>
    <row r="45" spans="1:8" x14ac:dyDescent="0.2">
      <c r="A45" s="207" t="s">
        <v>109</v>
      </c>
      <c r="B45" s="208" t="s">
        <v>110</v>
      </c>
      <c r="C45" s="196"/>
      <c r="D45" s="90"/>
      <c r="E45" s="209">
        <f>D45*$E$10</f>
        <v>0</v>
      </c>
      <c r="F45" s="187"/>
      <c r="G45" s="90"/>
      <c r="H45" s="209">
        <f t="shared" si="4"/>
        <v>0</v>
      </c>
    </row>
    <row r="46" spans="1:8" ht="15" customHeight="1" x14ac:dyDescent="0.2">
      <c r="A46" s="207"/>
      <c r="B46" s="203" t="s">
        <v>111</v>
      </c>
      <c r="C46" s="196"/>
      <c r="D46" s="222">
        <f>SUM(D42:D45)</f>
        <v>0</v>
      </c>
      <c r="E46" s="223">
        <f>SUM(E42:E45)</f>
        <v>0</v>
      </c>
      <c r="F46" s="187"/>
      <c r="G46" s="222">
        <f>SUM(G42:G45)</f>
        <v>0</v>
      </c>
      <c r="H46" s="223">
        <f>SUM(H42:H45)</f>
        <v>0</v>
      </c>
    </row>
    <row r="47" spans="1:8" ht="15" customHeight="1" x14ac:dyDescent="0.2">
      <c r="A47" s="202" t="s">
        <v>112</v>
      </c>
      <c r="B47" s="203" t="s">
        <v>113</v>
      </c>
      <c r="C47" s="224"/>
      <c r="D47" s="222">
        <f>D18+D26+D33+D40+D46</f>
        <v>0</v>
      </c>
      <c r="E47" s="223">
        <f>E18+E26+E33+E40+E46</f>
        <v>0</v>
      </c>
      <c r="F47" s="187"/>
      <c r="G47" s="222">
        <f>G18+G26+G33+G40+G46</f>
        <v>0</v>
      </c>
      <c r="H47" s="223">
        <f>H18+H26+H33+H40+H46</f>
        <v>0</v>
      </c>
    </row>
    <row r="48" spans="1:8" x14ac:dyDescent="0.2">
      <c r="A48" s="207" t="s">
        <v>114</v>
      </c>
      <c r="B48" s="208" t="s">
        <v>115</v>
      </c>
      <c r="C48" s="196"/>
      <c r="D48" s="90"/>
      <c r="E48" s="209">
        <f>D48*$E$10</f>
        <v>0</v>
      </c>
      <c r="F48" s="187"/>
      <c r="G48" s="90"/>
      <c r="H48" s="209">
        <f>G48*$E$10</f>
        <v>0</v>
      </c>
    </row>
    <row r="49" spans="1:9" ht="15" customHeight="1" x14ac:dyDescent="0.2">
      <c r="A49" s="225" t="s">
        <v>116</v>
      </c>
      <c r="B49" s="213" t="s">
        <v>117</v>
      </c>
      <c r="C49" s="226"/>
      <c r="D49" s="222">
        <f>D47+D48</f>
        <v>0</v>
      </c>
      <c r="E49" s="223">
        <f>E47+E48</f>
        <v>0</v>
      </c>
      <c r="F49" s="187"/>
      <c r="G49" s="222">
        <f>G47+G48</f>
        <v>0</v>
      </c>
      <c r="H49" s="223">
        <f>H47+H48</f>
        <v>0</v>
      </c>
    </row>
    <row r="50" spans="1:9" ht="6.75" customHeight="1" x14ac:dyDescent="0.2">
      <c r="A50" s="198"/>
      <c r="B50" s="219"/>
      <c r="C50" s="219"/>
      <c r="D50" s="227"/>
      <c r="E50" s="220"/>
      <c r="F50" s="187"/>
      <c r="G50" s="228"/>
      <c r="H50" s="220"/>
    </row>
    <row r="51" spans="1:9" ht="15" customHeight="1" x14ac:dyDescent="0.2">
      <c r="A51" s="216" t="s">
        <v>118</v>
      </c>
      <c r="B51" s="199"/>
      <c r="C51" s="224"/>
      <c r="D51" s="200">
        <f>D10+D49</f>
        <v>1</v>
      </c>
      <c r="E51" s="223">
        <f>E10+E49</f>
        <v>0</v>
      </c>
      <c r="F51" s="187"/>
      <c r="G51" s="200">
        <f>G10+G49</f>
        <v>1</v>
      </c>
      <c r="H51" s="223">
        <f>H10+H49</f>
        <v>0</v>
      </c>
    </row>
    <row r="52" spans="1:9" ht="6.75" customHeight="1" x14ac:dyDescent="0.2">
      <c r="A52" s="198"/>
      <c r="B52" s="219"/>
      <c r="C52" s="219"/>
      <c r="D52" s="227"/>
      <c r="E52" s="220"/>
      <c r="F52" s="187"/>
      <c r="G52" s="228"/>
      <c r="H52" s="220"/>
    </row>
    <row r="53" spans="1:9" ht="15" customHeight="1" x14ac:dyDescent="0.2">
      <c r="A53" s="216" t="s">
        <v>119</v>
      </c>
      <c r="B53" s="199"/>
      <c r="C53" s="224"/>
      <c r="D53" s="311" t="str">
        <f>IF(E51=0,"",(E10+E18+E26+E42)/E51)</f>
        <v/>
      </c>
      <c r="E53" s="312"/>
      <c r="F53" s="187"/>
      <c r="G53" s="311" t="str">
        <f>IF(H51=0,"",(H10+H18+H26+H42)/H51)</f>
        <v/>
      </c>
      <c r="H53" s="312"/>
    </row>
    <row r="54" spans="1:9" ht="6.75" customHeight="1" x14ac:dyDescent="0.2">
      <c r="A54" s="198"/>
      <c r="B54" s="199"/>
      <c r="C54" s="199"/>
      <c r="D54" s="1"/>
      <c r="E54" s="2"/>
      <c r="F54" s="187"/>
      <c r="G54" s="48"/>
      <c r="H54" s="2"/>
    </row>
    <row r="55" spans="1:9" ht="15" customHeight="1" x14ac:dyDescent="0.2">
      <c r="A55" s="216" t="s">
        <v>120</v>
      </c>
      <c r="B55" s="199"/>
      <c r="C55" s="224"/>
      <c r="D55" s="92">
        <v>0.3</v>
      </c>
      <c r="E55" s="89"/>
      <c r="F55" s="229"/>
      <c r="G55" s="92">
        <v>0.3</v>
      </c>
      <c r="H55" s="89"/>
    </row>
    <row r="56" spans="1:9" ht="6.75" customHeight="1" x14ac:dyDescent="0.2">
      <c r="A56" s="198"/>
      <c r="B56" s="199"/>
      <c r="C56" s="199"/>
      <c r="D56" s="99"/>
      <c r="E56" s="100"/>
      <c r="F56" s="229"/>
      <c r="G56" s="101"/>
      <c r="H56" s="100"/>
    </row>
    <row r="57" spans="1:9" ht="15" customHeight="1" thickBot="1" x14ac:dyDescent="0.25">
      <c r="A57" s="230" t="s">
        <v>121</v>
      </c>
      <c r="B57" s="231"/>
      <c r="C57" s="232"/>
      <c r="D57" s="102">
        <v>0.8</v>
      </c>
      <c r="E57" s="103"/>
      <c r="F57" s="229"/>
      <c r="G57" s="102">
        <v>0.8</v>
      </c>
      <c r="H57" s="103"/>
    </row>
    <row r="58" spans="1:9" ht="15" customHeight="1" thickTop="1" x14ac:dyDescent="0.2">
      <c r="A58" s="233"/>
      <c r="B58" s="187"/>
      <c r="C58" s="187"/>
      <c r="D58" s="189"/>
      <c r="E58" s="190"/>
      <c r="F58" s="187"/>
      <c r="G58" s="187"/>
      <c r="H58" s="187"/>
    </row>
    <row r="59" spans="1:9" ht="15" customHeight="1" x14ac:dyDescent="0.2">
      <c r="A59" s="313" t="s">
        <v>189</v>
      </c>
      <c r="B59" s="313"/>
      <c r="C59" s="313"/>
      <c r="D59" s="313"/>
      <c r="E59" s="313"/>
      <c r="F59" s="313"/>
      <c r="G59" s="313"/>
      <c r="H59" s="313"/>
    </row>
    <row r="60" spans="1:9" ht="15" customHeight="1" x14ac:dyDescent="0.2">
      <c r="A60" s="234"/>
      <c r="B60" s="234"/>
      <c r="C60" s="50" t="s">
        <v>167</v>
      </c>
      <c r="D60" s="92">
        <v>1</v>
      </c>
      <c r="E60" s="234"/>
      <c r="F60" s="234"/>
      <c r="G60" s="92"/>
      <c r="H60" s="187"/>
      <c r="I60" s="51"/>
    </row>
    <row r="61" spans="1:9" x14ac:dyDescent="0.2">
      <c r="A61" s="234"/>
      <c r="B61" s="187"/>
      <c r="C61" s="187"/>
      <c r="D61" s="189"/>
      <c r="E61" s="190"/>
      <c r="F61" s="187"/>
      <c r="G61" s="187"/>
      <c r="H61" s="187"/>
    </row>
    <row r="62" spans="1:9" ht="15" customHeight="1" x14ac:dyDescent="0.2">
      <c r="A62" s="234"/>
      <c r="B62" s="187"/>
      <c r="C62" s="50" t="s">
        <v>118</v>
      </c>
      <c r="D62" s="189"/>
      <c r="E62" s="235"/>
      <c r="F62" s="187"/>
      <c r="G62" s="187"/>
      <c r="H62" s="187"/>
    </row>
    <row r="63" spans="1:9" ht="15" customHeight="1" x14ac:dyDescent="0.2">
      <c r="A63" s="234"/>
      <c r="B63" s="187"/>
      <c r="C63" s="50" t="s">
        <v>120</v>
      </c>
      <c r="D63" s="189"/>
      <c r="E63" s="104"/>
      <c r="F63" s="187"/>
      <c r="G63" s="187"/>
      <c r="H63" s="187"/>
    </row>
    <row r="64" spans="1:9" ht="15" customHeight="1" x14ac:dyDescent="0.2">
      <c r="A64" s="234"/>
      <c r="B64" s="187"/>
      <c r="C64" s="50" t="s">
        <v>168</v>
      </c>
      <c r="D64" s="189"/>
      <c r="E64" s="104"/>
      <c r="F64" s="187"/>
      <c r="G64" s="187"/>
      <c r="H64" s="187"/>
    </row>
    <row r="65" s="37" customFormat="1" ht="15" customHeight="1" x14ac:dyDescent="0.2"/>
    <row r="67" s="37" customFormat="1" ht="15" customHeight="1" x14ac:dyDescent="0.2"/>
  </sheetData>
  <mergeCells count="4">
    <mergeCell ref="D3:E3"/>
    <mergeCell ref="D53:E53"/>
    <mergeCell ref="G53:H53"/>
    <mergeCell ref="A59:H59"/>
  </mergeCells>
  <phoneticPr fontId="19" type="noConversion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9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13"/>
  <sheetViews>
    <sheetView showGridLines="0" showZeros="0" topLeftCell="B1" zoomScale="70" zoomScaleNormal="70" zoomScalePageLayoutView="88" workbookViewId="0">
      <selection activeCell="F19" sqref="F19"/>
    </sheetView>
  </sheetViews>
  <sheetFormatPr baseColWidth="10" defaultColWidth="11.42578125" defaultRowHeight="26.1" customHeight="1" x14ac:dyDescent="0.2"/>
  <cols>
    <col min="1" max="1" width="39.85546875" style="150" hidden="1" customWidth="1"/>
    <col min="2" max="2" width="10.7109375" style="117" customWidth="1"/>
    <col min="3" max="3" width="34" style="150" bestFit="1" customWidth="1"/>
    <col min="4" max="5" width="16.7109375" style="150" customWidth="1"/>
    <col min="6" max="6" width="14.7109375" style="150" customWidth="1"/>
    <col min="7" max="7" width="21.140625" style="150" customWidth="1"/>
    <col min="8" max="8" width="16.140625" style="98" customWidth="1"/>
    <col min="9" max="9" width="18.85546875" style="151" customWidth="1"/>
    <col min="10" max="10" width="13.7109375" style="150" customWidth="1"/>
    <col min="11" max="11" width="16.28515625" style="150" customWidth="1"/>
    <col min="12" max="12" width="13.42578125" style="150" customWidth="1"/>
    <col min="13" max="13" width="12" style="150" bestFit="1" customWidth="1"/>
    <col min="14" max="14" width="17.42578125" style="150" customWidth="1"/>
    <col min="15" max="15" width="9" style="150" customWidth="1"/>
    <col min="16" max="16" width="13.85546875" style="150" customWidth="1"/>
    <col min="17" max="17" width="12.42578125" style="150" customWidth="1"/>
    <col min="18" max="18" width="17.85546875" style="150" customWidth="1"/>
    <col min="19" max="20" width="13.42578125" style="150" customWidth="1"/>
    <col min="21" max="16384" width="11.42578125" style="150"/>
  </cols>
  <sheetData>
    <row r="1" spans="1:19" ht="26.1" customHeight="1" x14ac:dyDescent="0.2">
      <c r="C1" s="118" t="s">
        <v>0</v>
      </c>
      <c r="D1" s="155" t="s">
        <v>541</v>
      </c>
      <c r="E1" s="96"/>
      <c r="G1" s="97"/>
      <c r="H1" s="119"/>
      <c r="I1" s="97"/>
    </row>
    <row r="2" spans="1:19" ht="26.1" customHeight="1" x14ac:dyDescent="0.2">
      <c r="D2" s="156"/>
      <c r="E2" s="120"/>
    </row>
    <row r="3" spans="1:19" ht="26.1" customHeight="1" x14ac:dyDescent="0.2">
      <c r="C3" s="121" t="s">
        <v>1</v>
      </c>
      <c r="D3" s="155" t="s">
        <v>303</v>
      </c>
      <c r="E3" s="96"/>
      <c r="G3" s="97"/>
      <c r="H3" s="119"/>
      <c r="I3" s="97"/>
    </row>
    <row r="4" spans="1:19" ht="26.1" customHeight="1" x14ac:dyDescent="0.2">
      <c r="C4" s="121" t="s">
        <v>2</v>
      </c>
      <c r="D4" s="158" t="s">
        <v>542</v>
      </c>
      <c r="E4" s="96"/>
      <c r="G4" s="97"/>
      <c r="H4" s="119"/>
      <c r="I4" s="97"/>
    </row>
    <row r="5" spans="1:19" ht="26.1" customHeight="1" x14ac:dyDescent="0.2">
      <c r="D5" s="152"/>
    </row>
    <row r="6" spans="1:19" ht="26.1" customHeight="1" x14ac:dyDescent="0.2">
      <c r="C6" s="121" t="s">
        <v>3</v>
      </c>
      <c r="D6" s="153"/>
      <c r="E6" s="122"/>
      <c r="G6" s="121"/>
      <c r="H6" s="314"/>
      <c r="I6" s="314"/>
      <c r="L6" s="123"/>
      <c r="M6" s="123"/>
      <c r="S6" s="123"/>
    </row>
    <row r="7" spans="1:19" ht="35.1" customHeight="1" x14ac:dyDescent="0.2">
      <c r="K7" s="315" t="s">
        <v>169</v>
      </c>
      <c r="L7" s="316"/>
      <c r="M7" s="316"/>
      <c r="N7" s="316"/>
      <c r="O7" s="317"/>
      <c r="P7" s="315" t="s">
        <v>175</v>
      </c>
      <c r="Q7" s="316"/>
      <c r="R7" s="316"/>
      <c r="S7" s="317"/>
    </row>
    <row r="8" spans="1:19" ht="60.95" customHeight="1" x14ac:dyDescent="0.2">
      <c r="B8" s="125" t="s">
        <v>4</v>
      </c>
      <c r="C8" s="126" t="s">
        <v>193</v>
      </c>
      <c r="D8" s="126" t="s">
        <v>191</v>
      </c>
      <c r="E8" s="126" t="s">
        <v>5</v>
      </c>
      <c r="F8" s="127" t="s">
        <v>6</v>
      </c>
      <c r="G8" s="127" t="s">
        <v>13</v>
      </c>
      <c r="H8" s="128" t="s">
        <v>7</v>
      </c>
      <c r="I8" s="127" t="s">
        <v>145</v>
      </c>
      <c r="J8" s="129" t="s">
        <v>172</v>
      </c>
      <c r="K8" s="129" t="s">
        <v>179</v>
      </c>
      <c r="L8" s="129" t="s">
        <v>170</v>
      </c>
      <c r="M8" s="129" t="s">
        <v>9</v>
      </c>
      <c r="N8" s="129" t="s">
        <v>171</v>
      </c>
      <c r="O8" s="129" t="s">
        <v>166</v>
      </c>
      <c r="P8" s="130" t="s">
        <v>173</v>
      </c>
      <c r="Q8" s="130" t="s">
        <v>174</v>
      </c>
      <c r="R8" s="130" t="s">
        <v>171</v>
      </c>
      <c r="S8" s="130" t="s">
        <v>166</v>
      </c>
    </row>
    <row r="9" spans="1:19" ht="36.75" customHeight="1" x14ac:dyDescent="0.2">
      <c r="A9" s="150" t="str">
        <f>CONCATENATE(C8,F8)</f>
        <v>RaumbezeichnungReinigungs- gruppe</v>
      </c>
      <c r="B9" s="157">
        <v>1</v>
      </c>
      <c r="C9" s="162" t="s">
        <v>481</v>
      </c>
      <c r="D9" s="163" t="s">
        <v>373</v>
      </c>
      <c r="E9" s="164" t="s">
        <v>190</v>
      </c>
      <c r="F9" s="159" t="s">
        <v>205</v>
      </c>
      <c r="G9" s="162" t="s">
        <v>195</v>
      </c>
      <c r="H9" s="165">
        <v>38.96</v>
      </c>
      <c r="I9" s="154" t="s">
        <v>13</v>
      </c>
      <c r="J9" s="131">
        <f>IF(I9=0,0,VLOOKUP(I9,Reinigungsturnus!$A$5:$C$20,3,FALSE)*H9/12)</f>
        <v>811.66666666666663</v>
      </c>
      <c r="K9" s="132"/>
      <c r="L9" s="133"/>
      <c r="M9" s="134"/>
      <c r="N9" s="134"/>
      <c r="O9" s="135"/>
      <c r="P9" s="132"/>
      <c r="Q9" s="133"/>
      <c r="R9" s="134"/>
      <c r="S9" s="175"/>
    </row>
    <row r="10" spans="1:19" ht="36.75" customHeight="1" x14ac:dyDescent="0.2">
      <c r="B10" s="157">
        <v>2</v>
      </c>
      <c r="C10" s="162" t="s">
        <v>482</v>
      </c>
      <c r="D10" s="163" t="s">
        <v>374</v>
      </c>
      <c r="E10" s="164" t="s">
        <v>190</v>
      </c>
      <c r="F10" s="159" t="s">
        <v>201</v>
      </c>
      <c r="G10" s="162" t="s">
        <v>195</v>
      </c>
      <c r="H10" s="165">
        <v>18.63</v>
      </c>
      <c r="I10" s="154" t="s">
        <v>13</v>
      </c>
      <c r="J10" s="131">
        <f>IF(I10=0,0,VLOOKUP(I10,Reinigungsturnus!$A$5:$C$20,3,FALSE)*H10/12)</f>
        <v>388.125</v>
      </c>
      <c r="K10" s="132"/>
      <c r="L10" s="133"/>
      <c r="M10" s="134"/>
      <c r="N10" s="134"/>
      <c r="O10" s="135"/>
      <c r="P10" s="132"/>
      <c r="Q10" s="133"/>
      <c r="R10" s="134"/>
      <c r="S10" s="175"/>
    </row>
    <row r="11" spans="1:19" s="272" customFormat="1" ht="36.75" customHeight="1" x14ac:dyDescent="0.2">
      <c r="B11" s="157">
        <v>3</v>
      </c>
      <c r="C11" s="162" t="s">
        <v>583</v>
      </c>
      <c r="D11" s="163" t="s">
        <v>584</v>
      </c>
      <c r="E11" s="164" t="s">
        <v>190</v>
      </c>
      <c r="F11" s="159" t="s">
        <v>199</v>
      </c>
      <c r="G11" s="162" t="s">
        <v>479</v>
      </c>
      <c r="H11" s="165">
        <v>1.54</v>
      </c>
      <c r="I11" s="154" t="s">
        <v>11</v>
      </c>
      <c r="J11" s="131">
        <f>IF(I11=0,0,VLOOKUP(I11,Reinigungsturnus!$A$5:$C$20,3,FALSE)*H11/12)</f>
        <v>20.02</v>
      </c>
      <c r="K11" s="132"/>
      <c r="L11" s="133"/>
      <c r="M11" s="134"/>
      <c r="N11" s="134"/>
      <c r="O11" s="135"/>
      <c r="P11" s="132"/>
      <c r="Q11" s="133"/>
      <c r="R11" s="134"/>
      <c r="S11" s="175"/>
    </row>
    <row r="12" spans="1:19" ht="36.75" customHeight="1" x14ac:dyDescent="0.2">
      <c r="B12" s="157">
        <v>4</v>
      </c>
      <c r="C12" s="162" t="s">
        <v>483</v>
      </c>
      <c r="D12" s="163" t="s">
        <v>375</v>
      </c>
      <c r="E12" s="164" t="s">
        <v>190</v>
      </c>
      <c r="F12" s="159" t="s">
        <v>578</v>
      </c>
      <c r="G12" s="166" t="s">
        <v>478</v>
      </c>
      <c r="H12" s="165">
        <v>4.75</v>
      </c>
      <c r="I12" s="154" t="s">
        <v>25</v>
      </c>
      <c r="J12" s="131">
        <f>IF(I12=0,0,VLOOKUP(I12,Reinigungsturnus!$A$5:$C$20,3,FALSE)*H12/12)</f>
        <v>0.39583333333333331</v>
      </c>
      <c r="K12" s="132"/>
      <c r="L12" s="133"/>
      <c r="M12" s="134"/>
      <c r="N12" s="134"/>
      <c r="O12" s="135"/>
      <c r="P12" s="132"/>
      <c r="Q12" s="133"/>
      <c r="R12" s="134"/>
      <c r="S12" s="175"/>
    </row>
    <row r="13" spans="1:19" ht="36.75" customHeight="1" x14ac:dyDescent="0.2">
      <c r="B13" s="157">
        <v>5</v>
      </c>
      <c r="C13" s="166" t="s">
        <v>484</v>
      </c>
      <c r="D13" s="163" t="s">
        <v>376</v>
      </c>
      <c r="E13" s="164" t="s">
        <v>190</v>
      </c>
      <c r="F13" s="159" t="s">
        <v>200</v>
      </c>
      <c r="G13" s="162" t="s">
        <v>195</v>
      </c>
      <c r="H13" s="165">
        <v>8.74</v>
      </c>
      <c r="I13" s="154" t="s">
        <v>13</v>
      </c>
      <c r="J13" s="131">
        <f>IF(I13=0,0,VLOOKUP(I13,Reinigungsturnus!$A$5:$C$20,3,FALSE)*H13/12)</f>
        <v>182.08333333333334</v>
      </c>
      <c r="K13" s="132"/>
      <c r="L13" s="133"/>
      <c r="M13" s="134"/>
      <c r="N13" s="134"/>
      <c r="O13" s="135"/>
      <c r="P13" s="132"/>
      <c r="Q13" s="133"/>
      <c r="R13" s="134"/>
      <c r="S13" s="175"/>
    </row>
    <row r="14" spans="1:19" ht="36.75" customHeight="1" x14ac:dyDescent="0.2">
      <c r="B14" s="157">
        <v>6</v>
      </c>
      <c r="C14" s="162" t="s">
        <v>485</v>
      </c>
      <c r="D14" s="163" t="s">
        <v>377</v>
      </c>
      <c r="E14" s="164" t="s">
        <v>190</v>
      </c>
      <c r="F14" s="159" t="s">
        <v>203</v>
      </c>
      <c r="G14" s="162" t="s">
        <v>479</v>
      </c>
      <c r="H14" s="165">
        <v>16.66</v>
      </c>
      <c r="I14" s="154" t="s">
        <v>11</v>
      </c>
      <c r="J14" s="131">
        <f>IF(I14=0,0,VLOOKUP(I14,Reinigungsturnus!$A$5:$C$20,3,FALSE)*H14/12)</f>
        <v>216.58</v>
      </c>
      <c r="K14" s="132"/>
      <c r="L14" s="133"/>
      <c r="M14" s="134"/>
      <c r="N14" s="134"/>
      <c r="O14" s="135"/>
      <c r="P14" s="132"/>
      <c r="Q14" s="133"/>
      <c r="R14" s="134"/>
      <c r="S14" s="175"/>
    </row>
    <row r="15" spans="1:19" ht="36.75" customHeight="1" x14ac:dyDescent="0.2">
      <c r="B15" s="157">
        <v>7</v>
      </c>
      <c r="C15" s="162" t="s">
        <v>486</v>
      </c>
      <c r="D15" s="163" t="s">
        <v>378</v>
      </c>
      <c r="E15" s="164" t="s">
        <v>190</v>
      </c>
      <c r="F15" s="159" t="s">
        <v>579</v>
      </c>
      <c r="G15" s="162" t="s">
        <v>480</v>
      </c>
      <c r="H15" s="165">
        <v>10.97</v>
      </c>
      <c r="I15" s="154" t="s">
        <v>13</v>
      </c>
      <c r="J15" s="131">
        <f>IF(I15=0,0,VLOOKUP(I15,Reinigungsturnus!$A$5:$C$20,3,FALSE)*H15/12)</f>
        <v>228.54166666666666</v>
      </c>
      <c r="K15" s="132"/>
      <c r="L15" s="133"/>
      <c r="M15" s="134"/>
      <c r="N15" s="134"/>
      <c r="O15" s="135"/>
      <c r="P15" s="132"/>
      <c r="Q15" s="133"/>
      <c r="R15" s="134"/>
      <c r="S15" s="175"/>
    </row>
    <row r="16" spans="1:19" ht="36.75" customHeight="1" x14ac:dyDescent="0.2">
      <c r="B16" s="157">
        <v>8</v>
      </c>
      <c r="C16" s="162" t="s">
        <v>487</v>
      </c>
      <c r="D16" s="163" t="s">
        <v>379</v>
      </c>
      <c r="E16" s="164" t="s">
        <v>190</v>
      </c>
      <c r="F16" s="159" t="s">
        <v>579</v>
      </c>
      <c r="G16" s="162" t="s">
        <v>195</v>
      </c>
      <c r="H16" s="165">
        <v>16.12</v>
      </c>
      <c r="I16" s="154" t="s">
        <v>13</v>
      </c>
      <c r="J16" s="131">
        <f>IF(I16=0,0,VLOOKUP(I16,Reinigungsturnus!$A$5:$C$20,3,FALSE)*H16/12)</f>
        <v>335.83333333333337</v>
      </c>
      <c r="K16" s="132"/>
      <c r="L16" s="133"/>
      <c r="M16" s="134"/>
      <c r="N16" s="134"/>
      <c r="O16" s="135"/>
      <c r="P16" s="132"/>
      <c r="Q16" s="133"/>
      <c r="R16" s="134"/>
      <c r="S16" s="175"/>
    </row>
    <row r="17" spans="2:19" ht="36.75" customHeight="1" x14ac:dyDescent="0.2">
      <c r="B17" s="157">
        <v>9</v>
      </c>
      <c r="C17" s="162" t="s">
        <v>488</v>
      </c>
      <c r="D17" s="163" t="s">
        <v>380</v>
      </c>
      <c r="E17" s="164" t="s">
        <v>190</v>
      </c>
      <c r="F17" s="159" t="s">
        <v>579</v>
      </c>
      <c r="G17" s="162" t="s">
        <v>195</v>
      </c>
      <c r="H17" s="165">
        <v>10.77</v>
      </c>
      <c r="I17" s="154" t="s">
        <v>11</v>
      </c>
      <c r="J17" s="131">
        <f>IF(I17=0,0,VLOOKUP(I17,Reinigungsturnus!$A$5:$C$20,3,FALSE)*H17/12)</f>
        <v>140.01</v>
      </c>
      <c r="K17" s="132"/>
      <c r="L17" s="133"/>
      <c r="M17" s="134"/>
      <c r="N17" s="134"/>
      <c r="O17" s="135"/>
      <c r="P17" s="132"/>
      <c r="Q17" s="133"/>
      <c r="R17" s="134"/>
      <c r="S17" s="175"/>
    </row>
    <row r="18" spans="2:19" ht="36.75" customHeight="1" x14ac:dyDescent="0.2">
      <c r="B18" s="157">
        <v>10</v>
      </c>
      <c r="C18" s="162" t="s">
        <v>489</v>
      </c>
      <c r="D18" s="163" t="s">
        <v>381</v>
      </c>
      <c r="E18" s="164" t="s">
        <v>190</v>
      </c>
      <c r="F18" s="159" t="s">
        <v>203</v>
      </c>
      <c r="G18" s="162" t="s">
        <v>479</v>
      </c>
      <c r="H18" s="165">
        <v>11.23</v>
      </c>
      <c r="I18" s="154" t="s">
        <v>14</v>
      </c>
      <c r="J18" s="131">
        <f>IF(I18=0,0,VLOOKUP(I18,Reinigungsturnus!$A$5:$C$20,3,FALSE)*H18/12)</f>
        <v>48.663333333333334</v>
      </c>
      <c r="K18" s="132"/>
      <c r="L18" s="133"/>
      <c r="M18" s="134"/>
      <c r="N18" s="134"/>
      <c r="O18" s="135"/>
      <c r="P18" s="132"/>
      <c r="Q18" s="133"/>
      <c r="R18" s="134"/>
      <c r="S18" s="175"/>
    </row>
    <row r="19" spans="2:19" ht="36.75" customHeight="1" x14ac:dyDescent="0.2">
      <c r="B19" s="157">
        <v>11</v>
      </c>
      <c r="C19" s="162" t="s">
        <v>490</v>
      </c>
      <c r="D19" s="163" t="s">
        <v>382</v>
      </c>
      <c r="E19" s="164" t="s">
        <v>190</v>
      </c>
      <c r="F19" s="159" t="s">
        <v>200</v>
      </c>
      <c r="G19" s="162" t="s">
        <v>195</v>
      </c>
      <c r="H19" s="165">
        <v>3.49</v>
      </c>
      <c r="I19" s="154" t="s">
        <v>11</v>
      </c>
      <c r="J19" s="131">
        <f>IF(I19=0,0,VLOOKUP(I19,Reinigungsturnus!$A$5:$C$20,3,FALSE)*H19/12)</f>
        <v>45.370000000000005</v>
      </c>
      <c r="K19" s="132"/>
      <c r="L19" s="133"/>
      <c r="M19" s="134"/>
      <c r="N19" s="134"/>
      <c r="O19" s="135"/>
      <c r="P19" s="132"/>
      <c r="Q19" s="133"/>
      <c r="R19" s="134"/>
      <c r="S19" s="175"/>
    </row>
    <row r="20" spans="2:19" ht="36.75" customHeight="1" x14ac:dyDescent="0.2">
      <c r="B20" s="157">
        <v>12</v>
      </c>
      <c r="C20" s="162" t="s">
        <v>491</v>
      </c>
      <c r="D20" s="163" t="s">
        <v>383</v>
      </c>
      <c r="E20" s="164" t="s">
        <v>190</v>
      </c>
      <c r="F20" s="159" t="s">
        <v>588</v>
      </c>
      <c r="G20" s="162" t="s">
        <v>195</v>
      </c>
      <c r="H20" s="165">
        <v>18.149999999999999</v>
      </c>
      <c r="I20" s="154" t="s">
        <v>13</v>
      </c>
      <c r="J20" s="131">
        <f>IF(I20=0,0,VLOOKUP(I20,Reinigungsturnus!$A$5:$C$20,3,FALSE)*H20/12)</f>
        <v>378.125</v>
      </c>
      <c r="K20" s="132"/>
      <c r="L20" s="133"/>
      <c r="M20" s="134"/>
      <c r="N20" s="134"/>
      <c r="O20" s="135"/>
      <c r="P20" s="132"/>
      <c r="Q20" s="133"/>
      <c r="R20" s="134"/>
      <c r="S20" s="175"/>
    </row>
    <row r="21" spans="2:19" s="151" customFormat="1" ht="36.75" customHeight="1" x14ac:dyDescent="0.2">
      <c r="B21" s="157">
        <v>13</v>
      </c>
      <c r="C21" s="162" t="s">
        <v>492</v>
      </c>
      <c r="D21" s="163" t="s">
        <v>384</v>
      </c>
      <c r="E21" s="164" t="s">
        <v>190</v>
      </c>
      <c r="F21" s="159" t="s">
        <v>205</v>
      </c>
      <c r="G21" s="162" t="s">
        <v>480</v>
      </c>
      <c r="H21" s="165">
        <v>157.38999999999999</v>
      </c>
      <c r="I21" s="154" t="s">
        <v>13</v>
      </c>
      <c r="J21" s="131">
        <f>IF(I21=0,0,VLOOKUP(I21,Reinigungsturnus!$A$5:$C$20,3,FALSE)*H21/12)</f>
        <v>3278.9583333333335</v>
      </c>
      <c r="K21" s="132"/>
      <c r="L21" s="133"/>
      <c r="M21" s="134"/>
      <c r="N21" s="134"/>
      <c r="O21" s="135"/>
      <c r="P21" s="132"/>
      <c r="Q21" s="133"/>
      <c r="R21" s="134"/>
      <c r="S21" s="175"/>
    </row>
    <row r="22" spans="2:19" ht="36.75" customHeight="1" x14ac:dyDescent="0.2">
      <c r="B22" s="157">
        <v>14</v>
      </c>
      <c r="C22" s="162" t="s">
        <v>493</v>
      </c>
      <c r="D22" s="163" t="s">
        <v>385</v>
      </c>
      <c r="E22" s="164" t="s">
        <v>190</v>
      </c>
      <c r="F22" s="159" t="s">
        <v>579</v>
      </c>
      <c r="G22" s="162" t="s">
        <v>479</v>
      </c>
      <c r="H22" s="165">
        <v>55.62</v>
      </c>
      <c r="I22" s="159" t="s">
        <v>13</v>
      </c>
      <c r="J22" s="131">
        <f>IF(I22=0,0,VLOOKUP(I22,Reinigungsturnus!$A$5:$C$20,3,FALSE)*H22/12)</f>
        <v>1158.75</v>
      </c>
      <c r="K22" s="180"/>
      <c r="L22" s="177"/>
      <c r="M22" s="178"/>
      <c r="N22" s="178"/>
      <c r="O22" s="177"/>
      <c r="P22" s="181"/>
      <c r="Q22" s="177"/>
      <c r="R22" s="178"/>
      <c r="S22" s="179"/>
    </row>
    <row r="23" spans="2:19" ht="36.75" customHeight="1" x14ac:dyDescent="0.2">
      <c r="B23" s="157">
        <v>15</v>
      </c>
      <c r="C23" s="162" t="s">
        <v>494</v>
      </c>
      <c r="D23" s="163" t="s">
        <v>386</v>
      </c>
      <c r="E23" s="164" t="s">
        <v>190</v>
      </c>
      <c r="F23" s="159" t="s">
        <v>201</v>
      </c>
      <c r="G23" s="162" t="s">
        <v>195</v>
      </c>
      <c r="H23" s="165">
        <v>16.920000000000002</v>
      </c>
      <c r="I23" s="159" t="s">
        <v>13</v>
      </c>
      <c r="J23" s="131">
        <f>IF(I23=0,0,VLOOKUP(I23,Reinigungsturnus!$A$5:$C$20,3,FALSE)*H23/12)</f>
        <v>352.5</v>
      </c>
      <c r="K23" s="180"/>
      <c r="L23" s="176"/>
      <c r="M23" s="176"/>
      <c r="N23" s="176"/>
      <c r="O23" s="176"/>
      <c r="P23" s="180"/>
      <c r="Q23" s="176"/>
      <c r="R23" s="176"/>
      <c r="S23" s="176"/>
    </row>
    <row r="24" spans="2:19" ht="36.75" customHeight="1" x14ac:dyDescent="0.2">
      <c r="B24" s="157">
        <v>16</v>
      </c>
      <c r="C24" s="162" t="s">
        <v>495</v>
      </c>
      <c r="D24" s="163" t="s">
        <v>387</v>
      </c>
      <c r="E24" s="164" t="s">
        <v>190</v>
      </c>
      <c r="F24" s="159" t="s">
        <v>202</v>
      </c>
      <c r="G24" s="162" t="s">
        <v>195</v>
      </c>
      <c r="H24" s="165">
        <v>35.26</v>
      </c>
      <c r="I24" s="159" t="s">
        <v>13</v>
      </c>
      <c r="J24" s="131">
        <f>IF(I24=0,0,VLOOKUP(I24,Reinigungsturnus!$A$5:$C$20,3,FALSE)*H24/12)</f>
        <v>734.58333333333337</v>
      </c>
      <c r="K24" s="180"/>
      <c r="L24" s="176"/>
      <c r="M24" s="176"/>
      <c r="N24" s="176"/>
      <c r="O24" s="176"/>
      <c r="P24" s="180"/>
      <c r="Q24" s="176"/>
      <c r="R24" s="176"/>
      <c r="S24" s="176"/>
    </row>
    <row r="25" spans="2:19" ht="36.75" customHeight="1" x14ac:dyDescent="0.2">
      <c r="B25" s="157">
        <v>17</v>
      </c>
      <c r="C25" s="162" t="s">
        <v>496</v>
      </c>
      <c r="D25" s="163" t="s">
        <v>388</v>
      </c>
      <c r="E25" s="164" t="s">
        <v>190</v>
      </c>
      <c r="F25" s="159" t="s">
        <v>201</v>
      </c>
      <c r="G25" s="162" t="s">
        <v>195</v>
      </c>
      <c r="H25" s="165">
        <v>4.03</v>
      </c>
      <c r="I25" s="159" t="s">
        <v>13</v>
      </c>
      <c r="J25" s="131">
        <f>IF(I25=0,0,VLOOKUP(I25,Reinigungsturnus!$A$5:$C$20,3,FALSE)*H25/12)</f>
        <v>83.958333333333343</v>
      </c>
      <c r="K25" s="180"/>
      <c r="L25" s="176"/>
      <c r="M25" s="176"/>
      <c r="N25" s="176"/>
      <c r="O25" s="176"/>
      <c r="P25" s="180"/>
      <c r="Q25" s="176"/>
      <c r="R25" s="176"/>
      <c r="S25" s="176"/>
    </row>
    <row r="26" spans="2:19" ht="36.75" customHeight="1" x14ac:dyDescent="0.2">
      <c r="B26" s="157">
        <v>18</v>
      </c>
      <c r="C26" s="162" t="s">
        <v>497</v>
      </c>
      <c r="D26" s="163" t="s">
        <v>389</v>
      </c>
      <c r="E26" s="164" t="s">
        <v>190</v>
      </c>
      <c r="F26" s="159" t="s">
        <v>201</v>
      </c>
      <c r="G26" s="162" t="s">
        <v>195</v>
      </c>
      <c r="H26" s="165">
        <v>12.28</v>
      </c>
      <c r="I26" s="159" t="s">
        <v>13</v>
      </c>
      <c r="J26" s="131">
        <f>IF(I26=0,0,VLOOKUP(I26,Reinigungsturnus!$A$5:$C$20,3,FALSE)*H26/12)</f>
        <v>255.83333333333334</v>
      </c>
      <c r="K26" s="180"/>
      <c r="L26" s="176"/>
      <c r="M26" s="176"/>
      <c r="N26" s="176"/>
      <c r="O26" s="176"/>
      <c r="P26" s="180"/>
      <c r="Q26" s="176"/>
      <c r="R26" s="176"/>
      <c r="S26" s="176"/>
    </row>
    <row r="27" spans="2:19" ht="36.75" customHeight="1" x14ac:dyDescent="0.2">
      <c r="B27" s="157">
        <v>19</v>
      </c>
      <c r="C27" s="162" t="s">
        <v>498</v>
      </c>
      <c r="D27" s="163" t="s">
        <v>390</v>
      </c>
      <c r="E27" s="164" t="s">
        <v>190</v>
      </c>
      <c r="F27" s="159" t="s">
        <v>200</v>
      </c>
      <c r="G27" s="162" t="s">
        <v>195</v>
      </c>
      <c r="H27" s="165">
        <v>7.03</v>
      </c>
      <c r="I27" s="159" t="s">
        <v>13</v>
      </c>
      <c r="J27" s="131">
        <f>IF(I27=0,0,VLOOKUP(I27,Reinigungsturnus!$A$5:$C$20,3,FALSE)*H27/12)</f>
        <v>146.45833333333334</v>
      </c>
      <c r="K27" s="180"/>
      <c r="L27" s="176"/>
      <c r="M27" s="176"/>
      <c r="N27" s="176"/>
      <c r="O27" s="176"/>
      <c r="P27" s="180"/>
      <c r="Q27" s="176"/>
      <c r="R27" s="176"/>
      <c r="S27" s="176"/>
    </row>
    <row r="28" spans="2:19" ht="36.75" customHeight="1" x14ac:dyDescent="0.2">
      <c r="B28" s="157">
        <v>20</v>
      </c>
      <c r="C28" s="162" t="s">
        <v>499</v>
      </c>
      <c r="D28" s="163" t="s">
        <v>391</v>
      </c>
      <c r="E28" s="164" t="s">
        <v>190</v>
      </c>
      <c r="F28" s="159" t="s">
        <v>41</v>
      </c>
      <c r="G28" s="162" t="s">
        <v>479</v>
      </c>
      <c r="H28" s="165">
        <v>65.64</v>
      </c>
      <c r="I28" s="159" t="s">
        <v>13</v>
      </c>
      <c r="J28" s="131">
        <f>IF(I28=0,0,VLOOKUP(I28,Reinigungsturnus!$A$5:$C$20,3,FALSE)*H28/12)</f>
        <v>1367.5</v>
      </c>
      <c r="K28" s="180"/>
      <c r="L28" s="176"/>
      <c r="M28" s="176"/>
      <c r="N28" s="176"/>
      <c r="O28" s="176"/>
      <c r="P28" s="180"/>
      <c r="Q28" s="176"/>
      <c r="R28" s="176"/>
      <c r="S28" s="176"/>
    </row>
    <row r="29" spans="2:19" ht="36.75" customHeight="1" x14ac:dyDescent="0.2">
      <c r="B29" s="157">
        <v>21</v>
      </c>
      <c r="C29" s="162" t="s">
        <v>500</v>
      </c>
      <c r="D29" s="163" t="s">
        <v>392</v>
      </c>
      <c r="E29" s="164" t="s">
        <v>190</v>
      </c>
      <c r="F29" s="159" t="s">
        <v>200</v>
      </c>
      <c r="G29" s="162" t="s">
        <v>195</v>
      </c>
      <c r="H29" s="165">
        <v>6.45</v>
      </c>
      <c r="I29" s="159" t="s">
        <v>13</v>
      </c>
      <c r="J29" s="131">
        <f>IF(I29=0,0,VLOOKUP(I29,Reinigungsturnus!$A$5:$C$20,3,FALSE)*H29/12)</f>
        <v>134.375</v>
      </c>
      <c r="K29" s="180"/>
      <c r="L29" s="176"/>
      <c r="M29" s="176"/>
      <c r="N29" s="176"/>
      <c r="O29" s="176"/>
      <c r="P29" s="180"/>
      <c r="Q29" s="176"/>
      <c r="R29" s="176"/>
      <c r="S29" s="176"/>
    </row>
    <row r="30" spans="2:19" ht="36.75" customHeight="1" x14ac:dyDescent="0.2">
      <c r="B30" s="157">
        <v>22</v>
      </c>
      <c r="C30" s="162" t="s">
        <v>501</v>
      </c>
      <c r="D30" s="163" t="s">
        <v>393</v>
      </c>
      <c r="E30" s="164" t="s">
        <v>190</v>
      </c>
      <c r="F30" s="159" t="s">
        <v>201</v>
      </c>
      <c r="G30" s="162" t="s">
        <v>479</v>
      </c>
      <c r="H30" s="165">
        <v>7.74</v>
      </c>
      <c r="I30" s="159" t="s">
        <v>13</v>
      </c>
      <c r="J30" s="131">
        <f>IF(I30=0,0,VLOOKUP(I30,Reinigungsturnus!$A$5:$C$20,3,FALSE)*H30/12)</f>
        <v>161.25</v>
      </c>
      <c r="K30" s="180"/>
      <c r="L30" s="176"/>
      <c r="M30" s="176"/>
      <c r="N30" s="176"/>
      <c r="O30" s="176"/>
      <c r="P30" s="180"/>
      <c r="Q30" s="176"/>
      <c r="R30" s="176"/>
      <c r="S30" s="176"/>
    </row>
    <row r="31" spans="2:19" ht="36.75" customHeight="1" x14ac:dyDescent="0.2">
      <c r="B31" s="157">
        <v>23</v>
      </c>
      <c r="C31" s="162" t="s">
        <v>502</v>
      </c>
      <c r="D31" s="163" t="s">
        <v>394</v>
      </c>
      <c r="E31" s="164" t="s">
        <v>190</v>
      </c>
      <c r="F31" s="159" t="s">
        <v>200</v>
      </c>
      <c r="G31" s="162" t="s">
        <v>195</v>
      </c>
      <c r="H31" s="165">
        <v>7.87</v>
      </c>
      <c r="I31" s="159" t="s">
        <v>13</v>
      </c>
      <c r="J31" s="131">
        <f>IF(I31=0,0,VLOOKUP(I31,Reinigungsturnus!$A$5:$C$20,3,FALSE)*H31/12)</f>
        <v>163.95833333333334</v>
      </c>
      <c r="K31" s="180"/>
      <c r="L31" s="176"/>
      <c r="M31" s="176"/>
      <c r="N31" s="176"/>
      <c r="O31" s="176"/>
      <c r="P31" s="180"/>
      <c r="Q31" s="176"/>
      <c r="R31" s="176"/>
      <c r="S31" s="176"/>
    </row>
    <row r="32" spans="2:19" ht="36.75" customHeight="1" x14ac:dyDescent="0.2">
      <c r="B32" s="157">
        <v>24</v>
      </c>
      <c r="C32" s="162" t="s">
        <v>503</v>
      </c>
      <c r="D32" s="163" t="s">
        <v>395</v>
      </c>
      <c r="E32" s="164" t="s">
        <v>190</v>
      </c>
      <c r="F32" s="159" t="s">
        <v>578</v>
      </c>
      <c r="G32" s="162" t="s">
        <v>195</v>
      </c>
      <c r="H32" s="165">
        <v>8.82</v>
      </c>
      <c r="I32" s="159" t="s">
        <v>25</v>
      </c>
      <c r="J32" s="131">
        <f>IF(I32=0,0,VLOOKUP(I32,Reinigungsturnus!$A$5:$C$20,3,FALSE)*H32/12)</f>
        <v>0.73499999999999999</v>
      </c>
      <c r="K32" s="180"/>
      <c r="L32" s="176"/>
      <c r="M32" s="176"/>
      <c r="N32" s="176"/>
      <c r="O32" s="176"/>
      <c r="P32" s="180"/>
      <c r="Q32" s="176"/>
      <c r="R32" s="176"/>
      <c r="S32" s="176"/>
    </row>
    <row r="33" spans="2:19" ht="36.75" customHeight="1" x14ac:dyDescent="0.2">
      <c r="B33" s="157">
        <v>25</v>
      </c>
      <c r="C33" s="162" t="s">
        <v>504</v>
      </c>
      <c r="D33" s="163" t="s">
        <v>396</v>
      </c>
      <c r="E33" s="164" t="s">
        <v>190</v>
      </c>
      <c r="F33" s="159" t="s">
        <v>203</v>
      </c>
      <c r="G33" s="162" t="s">
        <v>479</v>
      </c>
      <c r="H33" s="165">
        <v>23.46</v>
      </c>
      <c r="I33" s="159" t="s">
        <v>14</v>
      </c>
      <c r="J33" s="131">
        <f>IF(I33=0,0,VLOOKUP(I33,Reinigungsturnus!$A$5:$C$20,3,FALSE)*H33/12)</f>
        <v>101.66000000000001</v>
      </c>
      <c r="K33" s="180"/>
      <c r="L33" s="176"/>
      <c r="M33" s="176"/>
      <c r="N33" s="176"/>
      <c r="O33" s="176"/>
      <c r="P33" s="180"/>
      <c r="Q33" s="176"/>
      <c r="R33" s="176"/>
      <c r="S33" s="176"/>
    </row>
    <row r="34" spans="2:19" ht="36.75" customHeight="1" x14ac:dyDescent="0.2">
      <c r="B34" s="157">
        <v>26</v>
      </c>
      <c r="C34" s="162" t="s">
        <v>505</v>
      </c>
      <c r="D34" s="163" t="s">
        <v>397</v>
      </c>
      <c r="E34" s="164" t="s">
        <v>190</v>
      </c>
      <c r="F34" s="159" t="s">
        <v>203</v>
      </c>
      <c r="G34" s="162" t="s">
        <v>479</v>
      </c>
      <c r="H34" s="165">
        <v>23.78</v>
      </c>
      <c r="I34" s="159" t="s">
        <v>14</v>
      </c>
      <c r="J34" s="131">
        <f>IF(I34=0,0,VLOOKUP(I34,Reinigungsturnus!$A$5:$C$20,3,FALSE)*H34/12)</f>
        <v>103.04666666666667</v>
      </c>
      <c r="K34" s="180"/>
      <c r="L34" s="176"/>
      <c r="M34" s="176"/>
      <c r="N34" s="176"/>
      <c r="O34" s="176"/>
      <c r="P34" s="180"/>
      <c r="Q34" s="176"/>
      <c r="R34" s="176"/>
      <c r="S34" s="176"/>
    </row>
    <row r="35" spans="2:19" ht="36.75" customHeight="1" x14ac:dyDescent="0.2">
      <c r="B35" s="157">
        <v>27</v>
      </c>
      <c r="C35" s="162" t="s">
        <v>506</v>
      </c>
      <c r="D35" s="163" t="s">
        <v>398</v>
      </c>
      <c r="E35" s="164" t="s">
        <v>190</v>
      </c>
      <c r="F35" s="159" t="s">
        <v>203</v>
      </c>
      <c r="G35" s="162" t="s">
        <v>479</v>
      </c>
      <c r="H35" s="165">
        <v>23.3</v>
      </c>
      <c r="I35" s="159" t="s">
        <v>14</v>
      </c>
      <c r="J35" s="131">
        <f>IF(I35=0,0,VLOOKUP(I35,Reinigungsturnus!$A$5:$C$20,3,FALSE)*H35/12)</f>
        <v>100.96666666666668</v>
      </c>
      <c r="K35" s="180"/>
      <c r="L35" s="176"/>
      <c r="M35" s="176"/>
      <c r="N35" s="176"/>
      <c r="O35" s="176"/>
      <c r="P35" s="180"/>
      <c r="Q35" s="176"/>
      <c r="R35" s="176"/>
      <c r="S35" s="176"/>
    </row>
    <row r="36" spans="2:19" ht="36.75" customHeight="1" x14ac:dyDescent="0.2">
      <c r="B36" s="157">
        <v>28</v>
      </c>
      <c r="C36" s="162" t="s">
        <v>507</v>
      </c>
      <c r="D36" s="163" t="s">
        <v>399</v>
      </c>
      <c r="E36" s="164" t="s">
        <v>302</v>
      </c>
      <c r="F36" s="159" t="s">
        <v>201</v>
      </c>
      <c r="G36" s="162" t="s">
        <v>195</v>
      </c>
      <c r="H36" s="165">
        <v>18.8</v>
      </c>
      <c r="I36" s="159" t="s">
        <v>13</v>
      </c>
      <c r="J36" s="131">
        <f>IF(I36=0,0,VLOOKUP(I36,Reinigungsturnus!$A$5:$C$20,3,FALSE)*H36/12)</f>
        <v>391.66666666666669</v>
      </c>
      <c r="K36" s="180"/>
      <c r="L36" s="176"/>
      <c r="M36" s="176"/>
      <c r="N36" s="176"/>
      <c r="O36" s="176"/>
      <c r="P36" s="180"/>
      <c r="Q36" s="176"/>
      <c r="R36" s="176"/>
      <c r="S36" s="176"/>
    </row>
    <row r="37" spans="2:19" ht="36.75" customHeight="1" x14ac:dyDescent="0.2">
      <c r="B37" s="157">
        <v>29</v>
      </c>
      <c r="C37" s="162" t="s">
        <v>508</v>
      </c>
      <c r="D37" s="163" t="s">
        <v>400</v>
      </c>
      <c r="E37" s="164" t="s">
        <v>302</v>
      </c>
      <c r="F37" s="159" t="s">
        <v>199</v>
      </c>
      <c r="G37" s="162" t="s">
        <v>479</v>
      </c>
      <c r="H37" s="165">
        <v>72.790000000000006</v>
      </c>
      <c r="I37" s="159" t="s">
        <v>13</v>
      </c>
      <c r="J37" s="131">
        <f>IF(I37=0,0,VLOOKUP(I37,Reinigungsturnus!$A$5:$C$20,3,FALSE)*H37/12)</f>
        <v>1516.4583333333333</v>
      </c>
      <c r="K37" s="180"/>
      <c r="L37" s="176"/>
      <c r="M37" s="176"/>
      <c r="N37" s="176"/>
      <c r="O37" s="176"/>
      <c r="P37" s="180"/>
      <c r="Q37" s="176"/>
      <c r="R37" s="176"/>
      <c r="S37" s="176"/>
    </row>
    <row r="38" spans="2:19" ht="36.75" customHeight="1" x14ac:dyDescent="0.2">
      <c r="B38" s="157">
        <v>30</v>
      </c>
      <c r="C38" s="162" t="s">
        <v>509</v>
      </c>
      <c r="D38" s="163" t="s">
        <v>401</v>
      </c>
      <c r="E38" s="164" t="s">
        <v>302</v>
      </c>
      <c r="F38" s="159" t="s">
        <v>41</v>
      </c>
      <c r="G38" s="162" t="s">
        <v>479</v>
      </c>
      <c r="H38" s="165">
        <v>17.940000000000001</v>
      </c>
      <c r="I38" s="159" t="s">
        <v>11</v>
      </c>
      <c r="J38" s="131">
        <f>IF(I38=0,0,VLOOKUP(I38,Reinigungsturnus!$A$5:$C$20,3,FALSE)*H38/12)</f>
        <v>233.22000000000003</v>
      </c>
      <c r="K38" s="180"/>
      <c r="L38" s="176"/>
      <c r="M38" s="176"/>
      <c r="N38" s="176"/>
      <c r="O38" s="176"/>
      <c r="P38" s="180"/>
      <c r="Q38" s="176"/>
      <c r="R38" s="176"/>
      <c r="S38" s="176"/>
    </row>
    <row r="39" spans="2:19" ht="36.75" customHeight="1" x14ac:dyDescent="0.2">
      <c r="B39" s="157">
        <v>31</v>
      </c>
      <c r="C39" s="162" t="s">
        <v>510</v>
      </c>
      <c r="D39" s="163" t="s">
        <v>402</v>
      </c>
      <c r="E39" s="164" t="s">
        <v>302</v>
      </c>
      <c r="F39" s="159"/>
      <c r="G39" s="162" t="s">
        <v>479</v>
      </c>
      <c r="H39" s="165">
        <v>5.38</v>
      </c>
      <c r="I39" s="273"/>
      <c r="J39" s="274"/>
      <c r="K39" s="275"/>
      <c r="L39" s="276"/>
      <c r="M39" s="277"/>
      <c r="N39" s="277"/>
      <c r="O39" s="278"/>
      <c r="P39" s="275"/>
      <c r="Q39" s="276"/>
      <c r="R39" s="277"/>
      <c r="S39" s="278"/>
    </row>
    <row r="40" spans="2:19" ht="36.75" customHeight="1" x14ac:dyDescent="0.2">
      <c r="B40" s="157">
        <v>32</v>
      </c>
      <c r="C40" s="162" t="s">
        <v>511</v>
      </c>
      <c r="D40" s="163" t="s">
        <v>403</v>
      </c>
      <c r="E40" s="164" t="s">
        <v>302</v>
      </c>
      <c r="F40" s="159" t="s">
        <v>201</v>
      </c>
      <c r="G40" s="162" t="s">
        <v>480</v>
      </c>
      <c r="H40" s="165">
        <v>6.37</v>
      </c>
      <c r="I40" s="159" t="s">
        <v>13</v>
      </c>
      <c r="J40" s="131">
        <f>IF(I40=0,0,VLOOKUP(I40,Reinigungsturnus!$A$5:$C$20,3,FALSE)*H40/12)</f>
        <v>132.70833333333334</v>
      </c>
      <c r="K40" s="180"/>
      <c r="L40" s="176"/>
      <c r="M40" s="176"/>
      <c r="N40" s="176"/>
      <c r="O40" s="176"/>
      <c r="P40" s="180"/>
      <c r="Q40" s="176"/>
      <c r="R40" s="176"/>
      <c r="S40" s="176"/>
    </row>
    <row r="41" spans="2:19" ht="36.75" customHeight="1" x14ac:dyDescent="0.2">
      <c r="B41" s="157">
        <v>33</v>
      </c>
      <c r="C41" s="162" t="s">
        <v>494</v>
      </c>
      <c r="D41" s="163" t="s">
        <v>404</v>
      </c>
      <c r="E41" s="164" t="s">
        <v>302</v>
      </c>
      <c r="F41" s="159" t="s">
        <v>201</v>
      </c>
      <c r="G41" s="162" t="s">
        <v>480</v>
      </c>
      <c r="H41" s="165">
        <v>4.55</v>
      </c>
      <c r="I41" s="159" t="s">
        <v>13</v>
      </c>
      <c r="J41" s="131">
        <f>IF(I41=0,0,VLOOKUP(I41,Reinigungsturnus!$A$5:$C$20,3,FALSE)*H41/12)</f>
        <v>94.791666666666671</v>
      </c>
      <c r="K41" s="180"/>
      <c r="L41" s="176"/>
      <c r="M41" s="176"/>
      <c r="N41" s="176"/>
      <c r="O41" s="176"/>
      <c r="P41" s="180"/>
      <c r="Q41" s="176"/>
      <c r="R41" s="176"/>
      <c r="S41" s="176"/>
    </row>
    <row r="42" spans="2:19" ht="36.75" customHeight="1" x14ac:dyDescent="0.2">
      <c r="B42" s="157">
        <v>34</v>
      </c>
      <c r="C42" s="162" t="s">
        <v>512</v>
      </c>
      <c r="D42" s="163" t="s">
        <v>405</v>
      </c>
      <c r="E42" s="164" t="s">
        <v>302</v>
      </c>
      <c r="F42" s="159" t="s">
        <v>199</v>
      </c>
      <c r="G42" s="162" t="s">
        <v>479</v>
      </c>
      <c r="H42" s="165">
        <v>49.5</v>
      </c>
      <c r="I42" s="159" t="s">
        <v>13</v>
      </c>
      <c r="J42" s="131">
        <f>IF(I42=0,0,VLOOKUP(I42,Reinigungsturnus!$A$5:$C$20,3,FALSE)*H42/12)</f>
        <v>1031.25</v>
      </c>
      <c r="K42" s="180"/>
      <c r="L42" s="176"/>
      <c r="M42" s="176"/>
      <c r="N42" s="176"/>
      <c r="O42" s="176"/>
      <c r="P42" s="180"/>
      <c r="Q42" s="176"/>
      <c r="R42" s="176"/>
      <c r="S42" s="176"/>
    </row>
    <row r="43" spans="2:19" ht="36.75" customHeight="1" x14ac:dyDescent="0.2">
      <c r="B43" s="157">
        <v>35</v>
      </c>
      <c r="C43" s="162" t="s">
        <v>513</v>
      </c>
      <c r="D43" s="163" t="s">
        <v>406</v>
      </c>
      <c r="E43" s="164" t="s">
        <v>302</v>
      </c>
      <c r="F43" s="159" t="s">
        <v>199</v>
      </c>
      <c r="G43" s="162" t="s">
        <v>479</v>
      </c>
      <c r="H43" s="165">
        <v>59.31</v>
      </c>
      <c r="I43" s="159" t="s">
        <v>13</v>
      </c>
      <c r="J43" s="131">
        <f>IF(I43=0,0,VLOOKUP(I43,Reinigungsturnus!$A$5:$C$20,3,FALSE)*H43/12)</f>
        <v>1235.625</v>
      </c>
      <c r="K43" s="180"/>
      <c r="L43" s="176"/>
      <c r="M43" s="176"/>
      <c r="N43" s="176"/>
      <c r="O43" s="176"/>
      <c r="P43" s="180"/>
      <c r="Q43" s="176"/>
      <c r="R43" s="176"/>
      <c r="S43" s="176"/>
    </row>
    <row r="44" spans="2:19" ht="36.75" customHeight="1" x14ac:dyDescent="0.2">
      <c r="B44" s="157">
        <v>36</v>
      </c>
      <c r="C44" s="162" t="s">
        <v>514</v>
      </c>
      <c r="D44" s="163" t="s">
        <v>407</v>
      </c>
      <c r="E44" s="164" t="s">
        <v>302</v>
      </c>
      <c r="F44" s="159" t="s">
        <v>202</v>
      </c>
      <c r="G44" s="162" t="s">
        <v>195</v>
      </c>
      <c r="H44" s="165">
        <v>10.68</v>
      </c>
      <c r="I44" s="159" t="s">
        <v>13</v>
      </c>
      <c r="J44" s="131">
        <f>IF(I44=0,0,VLOOKUP(I44,Reinigungsturnus!$A$5:$C$20,3,FALSE)*H44/12)</f>
        <v>222.5</v>
      </c>
      <c r="K44" s="180"/>
      <c r="L44" s="176"/>
      <c r="M44" s="176"/>
      <c r="N44" s="176"/>
      <c r="O44" s="176"/>
      <c r="P44" s="180"/>
      <c r="Q44" s="176"/>
      <c r="R44" s="176"/>
      <c r="S44" s="176"/>
    </row>
    <row r="45" spans="2:19" ht="36.75" customHeight="1" x14ac:dyDescent="0.2">
      <c r="B45" s="157">
        <v>37</v>
      </c>
      <c r="C45" s="162" t="s">
        <v>515</v>
      </c>
      <c r="D45" s="163" t="s">
        <v>408</v>
      </c>
      <c r="E45" s="164" t="s">
        <v>302</v>
      </c>
      <c r="F45" s="159" t="s">
        <v>199</v>
      </c>
      <c r="G45" s="162" t="s">
        <v>479</v>
      </c>
      <c r="H45" s="165">
        <v>72.790000000000006</v>
      </c>
      <c r="I45" s="159" t="s">
        <v>13</v>
      </c>
      <c r="J45" s="131">
        <f>IF(I45=0,0,VLOOKUP(I45,Reinigungsturnus!$A$5:$C$20,3,FALSE)*H45/12)</f>
        <v>1516.4583333333333</v>
      </c>
      <c r="K45" s="180"/>
      <c r="L45" s="176"/>
      <c r="M45" s="176"/>
      <c r="N45" s="176"/>
      <c r="O45" s="176"/>
      <c r="P45" s="180"/>
      <c r="Q45" s="176"/>
      <c r="R45" s="176"/>
      <c r="S45" s="176"/>
    </row>
    <row r="46" spans="2:19" ht="36.75" customHeight="1" x14ac:dyDescent="0.2">
      <c r="B46" s="157">
        <v>38</v>
      </c>
      <c r="C46" s="162" t="s">
        <v>516</v>
      </c>
      <c r="D46" s="163" t="s">
        <v>409</v>
      </c>
      <c r="E46" s="164" t="s">
        <v>302</v>
      </c>
      <c r="F46" s="159" t="s">
        <v>203</v>
      </c>
      <c r="G46" s="162" t="s">
        <v>479</v>
      </c>
      <c r="H46" s="165">
        <v>17.690000000000001</v>
      </c>
      <c r="I46" s="159" t="s">
        <v>14</v>
      </c>
      <c r="J46" s="131">
        <f>IF(I46=0,0,VLOOKUP(I46,Reinigungsturnus!$A$5:$C$20,3,FALSE)*H46/12)</f>
        <v>76.65666666666668</v>
      </c>
      <c r="K46" s="180"/>
      <c r="L46" s="176"/>
      <c r="M46" s="176"/>
      <c r="N46" s="176"/>
      <c r="O46" s="176"/>
      <c r="P46" s="180"/>
      <c r="Q46" s="176"/>
      <c r="R46" s="176"/>
      <c r="S46" s="176"/>
    </row>
    <row r="47" spans="2:19" ht="36.75" customHeight="1" x14ac:dyDescent="0.2">
      <c r="B47" s="157">
        <v>39</v>
      </c>
      <c r="C47" s="162" t="s">
        <v>517</v>
      </c>
      <c r="D47" s="163" t="s">
        <v>410</v>
      </c>
      <c r="E47" s="164" t="s">
        <v>302</v>
      </c>
      <c r="F47" s="159" t="s">
        <v>203</v>
      </c>
      <c r="G47" s="162" t="s">
        <v>479</v>
      </c>
      <c r="H47" s="165">
        <v>17.940000000000001</v>
      </c>
      <c r="I47" s="159" t="s">
        <v>14</v>
      </c>
      <c r="J47" s="131">
        <f>IF(I47=0,0,VLOOKUP(I47,Reinigungsturnus!$A$5:$C$20,3,FALSE)*H47/12)</f>
        <v>77.740000000000009</v>
      </c>
      <c r="K47" s="180"/>
      <c r="L47" s="176"/>
      <c r="M47" s="176"/>
      <c r="N47" s="176"/>
      <c r="O47" s="176"/>
      <c r="P47" s="180"/>
      <c r="Q47" s="176"/>
      <c r="R47" s="176"/>
      <c r="S47" s="176"/>
    </row>
    <row r="48" spans="2:19" ht="36.75" customHeight="1" x14ac:dyDescent="0.2">
      <c r="B48" s="157">
        <v>40</v>
      </c>
      <c r="C48" s="162" t="s">
        <v>518</v>
      </c>
      <c r="D48" s="163" t="s">
        <v>411</v>
      </c>
      <c r="E48" s="164" t="s">
        <v>302</v>
      </c>
      <c r="F48" s="159" t="s">
        <v>201</v>
      </c>
      <c r="G48" s="162" t="s">
        <v>480</v>
      </c>
      <c r="H48" s="165">
        <v>6.34</v>
      </c>
      <c r="I48" s="159" t="s">
        <v>13</v>
      </c>
      <c r="J48" s="131">
        <f>IF(I48=0,0,VLOOKUP(I48,Reinigungsturnus!$A$5:$C$20,3,FALSE)*H48/12)</f>
        <v>132.08333333333334</v>
      </c>
      <c r="K48" s="180"/>
      <c r="L48" s="176"/>
      <c r="M48" s="176"/>
      <c r="N48" s="176"/>
      <c r="O48" s="176"/>
      <c r="P48" s="180"/>
      <c r="Q48" s="176"/>
      <c r="R48" s="176"/>
      <c r="S48" s="176"/>
    </row>
    <row r="49" spans="2:19" ht="36.75" customHeight="1" x14ac:dyDescent="0.2">
      <c r="B49" s="157">
        <v>41</v>
      </c>
      <c r="C49" s="162" t="s">
        <v>519</v>
      </c>
      <c r="D49" s="163" t="s">
        <v>412</v>
      </c>
      <c r="E49" s="164" t="s">
        <v>302</v>
      </c>
      <c r="F49" s="159" t="s">
        <v>201</v>
      </c>
      <c r="G49" s="162" t="s">
        <v>480</v>
      </c>
      <c r="H49" s="165">
        <v>6.34</v>
      </c>
      <c r="I49" s="159" t="s">
        <v>13</v>
      </c>
      <c r="J49" s="131">
        <f>IF(I49=0,0,VLOOKUP(I49,Reinigungsturnus!$A$5:$C$20,3,FALSE)*H49/12)</f>
        <v>132.08333333333334</v>
      </c>
      <c r="K49" s="180"/>
      <c r="L49" s="176"/>
      <c r="M49" s="176"/>
      <c r="N49" s="176"/>
      <c r="O49" s="176"/>
      <c r="P49" s="180"/>
      <c r="Q49" s="176"/>
      <c r="R49" s="176"/>
      <c r="S49" s="176"/>
    </row>
    <row r="50" spans="2:19" ht="36.75" customHeight="1" x14ac:dyDescent="0.2">
      <c r="B50" s="157">
        <v>42</v>
      </c>
      <c r="C50" s="162" t="s">
        <v>484</v>
      </c>
      <c r="D50" s="163" t="s">
        <v>413</v>
      </c>
      <c r="E50" s="164" t="s">
        <v>302</v>
      </c>
      <c r="F50" s="159" t="s">
        <v>200</v>
      </c>
      <c r="G50" s="162" t="s">
        <v>195</v>
      </c>
      <c r="H50" s="165">
        <v>5.95</v>
      </c>
      <c r="I50" s="159" t="s">
        <v>13</v>
      </c>
      <c r="J50" s="131">
        <f>IF(I50=0,0,VLOOKUP(I50,Reinigungsturnus!$A$5:$C$20,3,FALSE)*H50/12)</f>
        <v>123.95833333333333</v>
      </c>
      <c r="K50" s="180"/>
      <c r="L50" s="176"/>
      <c r="M50" s="176"/>
      <c r="N50" s="176"/>
      <c r="O50" s="176"/>
      <c r="P50" s="180"/>
      <c r="Q50" s="176"/>
      <c r="R50" s="176"/>
      <c r="S50" s="176"/>
    </row>
    <row r="51" spans="2:19" ht="36.75" customHeight="1" x14ac:dyDescent="0.2">
      <c r="B51" s="157">
        <v>43</v>
      </c>
      <c r="C51" s="162" t="s">
        <v>502</v>
      </c>
      <c r="D51" s="163" t="s">
        <v>414</v>
      </c>
      <c r="E51" s="164" t="s">
        <v>302</v>
      </c>
      <c r="F51" s="159" t="s">
        <v>200</v>
      </c>
      <c r="G51" s="162" t="s">
        <v>195</v>
      </c>
      <c r="H51" s="165">
        <v>5.5</v>
      </c>
      <c r="I51" s="159" t="s">
        <v>13</v>
      </c>
      <c r="J51" s="131">
        <f>IF(I51=0,0,VLOOKUP(I51,Reinigungsturnus!$A$5:$C$20,3,FALSE)*H51/12)</f>
        <v>114.58333333333333</v>
      </c>
      <c r="K51" s="180"/>
      <c r="L51" s="176"/>
      <c r="M51" s="176"/>
      <c r="N51" s="176"/>
      <c r="O51" s="176"/>
      <c r="P51" s="180"/>
      <c r="Q51" s="176"/>
      <c r="R51" s="176"/>
      <c r="S51" s="176"/>
    </row>
    <row r="52" spans="2:19" ht="36.75" customHeight="1" x14ac:dyDescent="0.2">
      <c r="B52" s="157">
        <v>44</v>
      </c>
      <c r="C52" s="162" t="s">
        <v>520</v>
      </c>
      <c r="D52" s="163" t="s">
        <v>415</v>
      </c>
      <c r="E52" s="164" t="s">
        <v>302</v>
      </c>
      <c r="F52" s="159" t="s">
        <v>201</v>
      </c>
      <c r="G52" s="167" t="s">
        <v>480</v>
      </c>
      <c r="H52" s="165">
        <v>9.61</v>
      </c>
      <c r="I52" s="159" t="s">
        <v>13</v>
      </c>
      <c r="J52" s="131">
        <f>IF(I52=0,0,VLOOKUP(I52,Reinigungsturnus!$A$5:$C$20,3,FALSE)*H52/12)</f>
        <v>200.20833333333334</v>
      </c>
      <c r="K52" s="180"/>
      <c r="L52" s="176"/>
      <c r="M52" s="176"/>
      <c r="N52" s="176"/>
      <c r="O52" s="176"/>
      <c r="P52" s="180"/>
      <c r="Q52" s="176"/>
      <c r="R52" s="176"/>
      <c r="S52" s="176"/>
    </row>
    <row r="53" spans="2:19" ht="36.75" customHeight="1" x14ac:dyDescent="0.2">
      <c r="B53" s="157">
        <v>45</v>
      </c>
      <c r="C53" s="167" t="s">
        <v>521</v>
      </c>
      <c r="D53" s="168" t="s">
        <v>416</v>
      </c>
      <c r="E53" s="164" t="s">
        <v>302</v>
      </c>
      <c r="F53" s="159" t="s">
        <v>199</v>
      </c>
      <c r="G53" s="167" t="s">
        <v>479</v>
      </c>
      <c r="H53" s="165">
        <v>74.349999999999994</v>
      </c>
      <c r="I53" s="159" t="s">
        <v>13</v>
      </c>
      <c r="J53" s="131">
        <f>IF(I53=0,0,VLOOKUP(I53,Reinigungsturnus!$A$5:$C$20,3,FALSE)*H53/12)</f>
        <v>1548.9583333333333</v>
      </c>
      <c r="K53" s="180"/>
      <c r="L53" s="176"/>
      <c r="M53" s="176"/>
      <c r="N53" s="176"/>
      <c r="O53" s="176"/>
      <c r="P53" s="180"/>
      <c r="Q53" s="176"/>
      <c r="R53" s="176"/>
      <c r="S53" s="176"/>
    </row>
    <row r="54" spans="2:19" ht="36.75" customHeight="1" x14ac:dyDescent="0.2">
      <c r="B54" s="157">
        <v>46</v>
      </c>
      <c r="C54" s="167" t="s">
        <v>522</v>
      </c>
      <c r="D54" s="168" t="s">
        <v>417</v>
      </c>
      <c r="E54" s="164" t="s">
        <v>302</v>
      </c>
      <c r="F54" s="159" t="s">
        <v>200</v>
      </c>
      <c r="G54" s="167" t="s">
        <v>195</v>
      </c>
      <c r="H54" s="169">
        <v>3.21</v>
      </c>
      <c r="I54" s="159" t="s">
        <v>13</v>
      </c>
      <c r="J54" s="131">
        <f>IF(I54=0,0,VLOOKUP(I54,Reinigungsturnus!$A$5:$C$20,3,FALSE)*H54/12)</f>
        <v>66.875</v>
      </c>
      <c r="K54" s="180"/>
      <c r="L54" s="176"/>
      <c r="M54" s="176"/>
      <c r="N54" s="176"/>
      <c r="O54" s="176"/>
      <c r="P54" s="180"/>
      <c r="Q54" s="176"/>
      <c r="R54" s="176"/>
      <c r="S54" s="176"/>
    </row>
    <row r="55" spans="2:19" ht="36.75" customHeight="1" x14ac:dyDescent="0.2">
      <c r="B55" s="157">
        <v>47</v>
      </c>
      <c r="C55" s="167" t="s">
        <v>523</v>
      </c>
      <c r="D55" s="168" t="s">
        <v>418</v>
      </c>
      <c r="E55" s="164" t="s">
        <v>302</v>
      </c>
      <c r="F55" s="159" t="s">
        <v>578</v>
      </c>
      <c r="G55" s="167" t="s">
        <v>195</v>
      </c>
      <c r="H55" s="170">
        <v>4.9800000000000004</v>
      </c>
      <c r="I55" s="159" t="s">
        <v>25</v>
      </c>
      <c r="J55" s="131">
        <f>IF(I55=0,0,VLOOKUP(I55,Reinigungsturnus!$A$5:$C$20,3,FALSE)*H55/12)</f>
        <v>0.41500000000000004</v>
      </c>
      <c r="K55" s="180"/>
      <c r="L55" s="176"/>
      <c r="M55" s="176"/>
      <c r="N55" s="176"/>
      <c r="O55" s="176"/>
      <c r="P55" s="180"/>
      <c r="Q55" s="176"/>
      <c r="R55" s="176"/>
      <c r="S55" s="176"/>
    </row>
    <row r="56" spans="2:19" s="237" customFormat="1" ht="36.75" customHeight="1" x14ac:dyDescent="0.2">
      <c r="B56" s="157">
        <v>48</v>
      </c>
      <c r="C56" s="167" t="s">
        <v>532</v>
      </c>
      <c r="D56" s="168" t="s">
        <v>543</v>
      </c>
      <c r="E56" s="164" t="s">
        <v>544</v>
      </c>
      <c r="F56" s="159" t="s">
        <v>201</v>
      </c>
      <c r="G56" s="167" t="s">
        <v>480</v>
      </c>
      <c r="H56" s="170">
        <v>60.76</v>
      </c>
      <c r="I56" s="159" t="s">
        <v>13</v>
      </c>
      <c r="J56" s="131">
        <f>IF(I56=0,0,VLOOKUP(I56,Reinigungsturnus!$A$5:$C$20,3,FALSE)*H56/12)</f>
        <v>1265.8333333333333</v>
      </c>
      <c r="K56" s="180"/>
      <c r="L56" s="176"/>
      <c r="M56" s="176"/>
      <c r="N56" s="176"/>
      <c r="O56" s="176"/>
      <c r="P56" s="180"/>
      <c r="Q56" s="176"/>
      <c r="R56" s="176"/>
      <c r="S56" s="176"/>
    </row>
    <row r="57" spans="2:19" ht="36.75" customHeight="1" x14ac:dyDescent="0.2">
      <c r="B57" s="157">
        <v>49</v>
      </c>
      <c r="C57" s="167" t="s">
        <v>494</v>
      </c>
      <c r="D57" s="168" t="s">
        <v>419</v>
      </c>
      <c r="E57" s="168" t="s">
        <v>475</v>
      </c>
      <c r="F57" s="159" t="s">
        <v>201</v>
      </c>
      <c r="G57" s="167" t="s">
        <v>195</v>
      </c>
      <c r="H57" s="170">
        <v>18.8</v>
      </c>
      <c r="I57" s="159" t="s">
        <v>13</v>
      </c>
      <c r="J57" s="131">
        <f>IF(I57=0,0,VLOOKUP(I57,Reinigungsturnus!$A$5:$C$20,3,FALSE)*H57/12)</f>
        <v>391.66666666666669</v>
      </c>
      <c r="K57" s="180"/>
      <c r="L57" s="176"/>
      <c r="M57" s="176"/>
      <c r="N57" s="176"/>
      <c r="O57" s="176"/>
      <c r="P57" s="180"/>
      <c r="Q57" s="176"/>
      <c r="R57" s="176"/>
      <c r="S57" s="176"/>
    </row>
    <row r="58" spans="2:19" ht="36.75" customHeight="1" x14ac:dyDescent="0.2">
      <c r="B58" s="157">
        <v>50</v>
      </c>
      <c r="C58" s="167" t="s">
        <v>524</v>
      </c>
      <c r="D58" s="168" t="s">
        <v>420</v>
      </c>
      <c r="E58" s="168" t="s">
        <v>475</v>
      </c>
      <c r="F58" s="159" t="s">
        <v>41</v>
      </c>
      <c r="G58" s="167" t="s">
        <v>479</v>
      </c>
      <c r="H58" s="170">
        <v>72.790000000000006</v>
      </c>
      <c r="I58" s="159" t="s">
        <v>13</v>
      </c>
      <c r="J58" s="131">
        <f>IF(I58=0,0,VLOOKUP(I58,Reinigungsturnus!$A$5:$C$20,3,FALSE)*H58/12)</f>
        <v>1516.4583333333333</v>
      </c>
      <c r="K58" s="180"/>
      <c r="L58" s="176"/>
      <c r="M58" s="176"/>
      <c r="N58" s="176"/>
      <c r="O58" s="176"/>
      <c r="P58" s="180"/>
      <c r="Q58" s="176"/>
      <c r="R58" s="176"/>
      <c r="S58" s="176"/>
    </row>
    <row r="59" spans="2:19" ht="36.75" customHeight="1" x14ac:dyDescent="0.2">
      <c r="B59" s="157">
        <v>51</v>
      </c>
      <c r="C59" s="167" t="s">
        <v>525</v>
      </c>
      <c r="D59" s="168" t="s">
        <v>421</v>
      </c>
      <c r="E59" s="168" t="s">
        <v>475</v>
      </c>
      <c r="F59" s="159" t="s">
        <v>205</v>
      </c>
      <c r="G59" s="167" t="s">
        <v>480</v>
      </c>
      <c r="H59" s="170">
        <v>52.59</v>
      </c>
      <c r="I59" s="159" t="s">
        <v>13</v>
      </c>
      <c r="J59" s="131">
        <f>IF(I59=0,0,VLOOKUP(I59,Reinigungsturnus!$A$5:$C$20,3,FALSE)*H59/12)</f>
        <v>1095.625</v>
      </c>
      <c r="K59" s="180"/>
      <c r="L59" s="176"/>
      <c r="M59" s="176"/>
      <c r="N59" s="176"/>
      <c r="O59" s="176"/>
      <c r="P59" s="180"/>
      <c r="Q59" s="176"/>
      <c r="R59" s="176"/>
      <c r="S59" s="176"/>
    </row>
    <row r="60" spans="2:19" ht="36.75" customHeight="1" x14ac:dyDescent="0.2">
      <c r="B60" s="157">
        <v>52</v>
      </c>
      <c r="C60" s="167" t="s">
        <v>524</v>
      </c>
      <c r="D60" s="168" t="s">
        <v>422</v>
      </c>
      <c r="E60" s="168" t="s">
        <v>475</v>
      </c>
      <c r="F60" s="159" t="s">
        <v>41</v>
      </c>
      <c r="G60" s="167" t="s">
        <v>479</v>
      </c>
      <c r="H60" s="170">
        <v>72.790000000000006</v>
      </c>
      <c r="I60" s="159" t="s">
        <v>13</v>
      </c>
      <c r="J60" s="131">
        <f>IF(I60=0,0,VLOOKUP(I60,Reinigungsturnus!$A$5:$C$20,3,FALSE)*H60/12)</f>
        <v>1516.4583333333333</v>
      </c>
      <c r="K60" s="180"/>
      <c r="L60" s="176"/>
      <c r="M60" s="176"/>
      <c r="N60" s="176"/>
      <c r="O60" s="176"/>
      <c r="P60" s="180"/>
      <c r="Q60" s="176"/>
      <c r="R60" s="176"/>
      <c r="S60" s="176"/>
    </row>
    <row r="61" spans="2:19" ht="36.75" customHeight="1" x14ac:dyDescent="0.2">
      <c r="B61" s="157">
        <v>53</v>
      </c>
      <c r="C61" s="167" t="s">
        <v>526</v>
      </c>
      <c r="D61" s="168" t="s">
        <v>423</v>
      </c>
      <c r="E61" s="168" t="s">
        <v>475</v>
      </c>
      <c r="F61" s="159" t="s">
        <v>202</v>
      </c>
      <c r="G61" s="167" t="s">
        <v>195</v>
      </c>
      <c r="H61" s="170">
        <v>10.68</v>
      </c>
      <c r="I61" s="159" t="s">
        <v>13</v>
      </c>
      <c r="J61" s="131">
        <f>IF(I61=0,0,VLOOKUP(I61,Reinigungsturnus!$A$5:$C$20,3,FALSE)*H61/12)</f>
        <v>222.5</v>
      </c>
      <c r="K61" s="180"/>
      <c r="L61" s="176"/>
      <c r="M61" s="176"/>
      <c r="N61" s="176"/>
      <c r="O61" s="176"/>
      <c r="P61" s="180"/>
      <c r="Q61" s="176"/>
      <c r="R61" s="176"/>
      <c r="S61" s="176"/>
    </row>
    <row r="62" spans="2:19" ht="36.75" customHeight="1" x14ac:dyDescent="0.2">
      <c r="B62" s="157">
        <v>54</v>
      </c>
      <c r="C62" s="167" t="s">
        <v>524</v>
      </c>
      <c r="D62" s="168" t="s">
        <v>424</v>
      </c>
      <c r="E62" s="168" t="s">
        <v>475</v>
      </c>
      <c r="F62" s="159" t="s">
        <v>41</v>
      </c>
      <c r="G62" s="167" t="s">
        <v>479</v>
      </c>
      <c r="H62" s="170">
        <v>72.790000000000006</v>
      </c>
      <c r="I62" s="159" t="s">
        <v>13</v>
      </c>
      <c r="J62" s="131">
        <f>IF(I62=0,0,VLOOKUP(I62,Reinigungsturnus!$A$5:$C$20,3,FALSE)*H62/12)</f>
        <v>1516.4583333333333</v>
      </c>
      <c r="K62" s="180"/>
      <c r="L62" s="176"/>
      <c r="M62" s="176"/>
      <c r="N62" s="176"/>
      <c r="O62" s="176"/>
      <c r="P62" s="180"/>
      <c r="Q62" s="176"/>
      <c r="R62" s="176"/>
      <c r="S62" s="176"/>
    </row>
    <row r="63" spans="2:19" ht="36.75" customHeight="1" x14ac:dyDescent="0.2">
      <c r="B63" s="157">
        <v>55</v>
      </c>
      <c r="C63" s="167" t="s">
        <v>527</v>
      </c>
      <c r="D63" s="168" t="s">
        <v>425</v>
      </c>
      <c r="E63" s="168" t="s">
        <v>475</v>
      </c>
      <c r="F63" s="159" t="s">
        <v>203</v>
      </c>
      <c r="G63" s="167" t="s">
        <v>479</v>
      </c>
      <c r="H63" s="170">
        <v>17.690000000000001</v>
      </c>
      <c r="I63" s="159" t="s">
        <v>14</v>
      </c>
      <c r="J63" s="131">
        <f>IF(I63=0,0,VLOOKUP(I63,Reinigungsturnus!$A$5:$C$20,3,FALSE)*H63/12)</f>
        <v>76.65666666666668</v>
      </c>
      <c r="K63" s="180"/>
      <c r="L63" s="176"/>
      <c r="M63" s="176"/>
      <c r="N63" s="176"/>
      <c r="O63" s="176"/>
      <c r="P63" s="180"/>
      <c r="Q63" s="176"/>
      <c r="R63" s="176"/>
      <c r="S63" s="176"/>
    </row>
    <row r="64" spans="2:19" ht="36.75" customHeight="1" x14ac:dyDescent="0.2">
      <c r="B64" s="157">
        <v>56</v>
      </c>
      <c r="C64" s="167" t="s">
        <v>528</v>
      </c>
      <c r="D64" s="168" t="s">
        <v>426</v>
      </c>
      <c r="E64" s="168" t="s">
        <v>475</v>
      </c>
      <c r="F64" s="159" t="s">
        <v>41</v>
      </c>
      <c r="G64" s="167" t="s">
        <v>479</v>
      </c>
      <c r="H64" s="170">
        <v>17.940000000000001</v>
      </c>
      <c r="I64" s="159" t="s">
        <v>11</v>
      </c>
      <c r="J64" s="131">
        <f>IF(I64=0,0,VLOOKUP(I64,Reinigungsturnus!$A$5:$C$20,3,FALSE)*H64/12)</f>
        <v>233.22000000000003</v>
      </c>
      <c r="K64" s="180"/>
      <c r="L64" s="176"/>
      <c r="M64" s="176"/>
      <c r="N64" s="176"/>
      <c r="O64" s="176"/>
      <c r="P64" s="180"/>
      <c r="Q64" s="176"/>
      <c r="R64" s="176"/>
      <c r="S64" s="176"/>
    </row>
    <row r="65" spans="2:19" ht="36.75" customHeight="1" x14ac:dyDescent="0.2">
      <c r="B65" s="157">
        <v>57</v>
      </c>
      <c r="C65" s="167" t="s">
        <v>502</v>
      </c>
      <c r="D65" s="168" t="s">
        <v>427</v>
      </c>
      <c r="E65" s="168" t="s">
        <v>475</v>
      </c>
      <c r="F65" s="159" t="s">
        <v>200</v>
      </c>
      <c r="G65" s="167" t="s">
        <v>195</v>
      </c>
      <c r="H65" s="170">
        <v>5.5</v>
      </c>
      <c r="I65" s="159" t="s">
        <v>13</v>
      </c>
      <c r="J65" s="131">
        <f>IF(I65=0,0,VLOOKUP(I65,Reinigungsturnus!$A$5:$C$20,3,FALSE)*H65/12)</f>
        <v>114.58333333333333</v>
      </c>
      <c r="K65" s="180"/>
      <c r="L65" s="176"/>
      <c r="M65" s="176"/>
      <c r="N65" s="176"/>
      <c r="O65" s="176"/>
      <c r="P65" s="180"/>
      <c r="Q65" s="176"/>
      <c r="R65" s="176"/>
      <c r="S65" s="176"/>
    </row>
    <row r="66" spans="2:19" ht="36.75" customHeight="1" x14ac:dyDescent="0.2">
      <c r="B66" s="157">
        <v>58</v>
      </c>
      <c r="C66" s="167" t="s">
        <v>484</v>
      </c>
      <c r="D66" s="168" t="s">
        <v>428</v>
      </c>
      <c r="E66" s="168" t="s">
        <v>475</v>
      </c>
      <c r="F66" s="159" t="s">
        <v>200</v>
      </c>
      <c r="G66" s="167" t="s">
        <v>195</v>
      </c>
      <c r="H66" s="170">
        <v>5.95</v>
      </c>
      <c r="I66" s="159" t="s">
        <v>13</v>
      </c>
      <c r="J66" s="131">
        <f>IF(I66=0,0,VLOOKUP(I66,Reinigungsturnus!$A$5:$C$20,3,FALSE)*H66/12)</f>
        <v>123.95833333333333</v>
      </c>
      <c r="K66" s="180"/>
      <c r="L66" s="176"/>
      <c r="M66" s="176"/>
      <c r="N66" s="176"/>
      <c r="O66" s="176"/>
      <c r="P66" s="180"/>
      <c r="Q66" s="176"/>
      <c r="R66" s="176"/>
      <c r="S66" s="176"/>
    </row>
    <row r="67" spans="2:19" ht="36.75" customHeight="1" x14ac:dyDescent="0.2">
      <c r="B67" s="157">
        <v>59</v>
      </c>
      <c r="C67" s="167" t="s">
        <v>482</v>
      </c>
      <c r="D67" s="168" t="s">
        <v>429</v>
      </c>
      <c r="E67" s="168" t="s">
        <v>475</v>
      </c>
      <c r="F67" s="159" t="s">
        <v>201</v>
      </c>
      <c r="G67" s="167" t="s">
        <v>480</v>
      </c>
      <c r="H67" s="170">
        <v>11.54</v>
      </c>
      <c r="I67" s="159" t="s">
        <v>13</v>
      </c>
      <c r="J67" s="131">
        <f>IF(I67=0,0,VLOOKUP(I67,Reinigungsturnus!$A$5:$C$20,3,FALSE)*H67/12)</f>
        <v>240.41666666666666</v>
      </c>
      <c r="K67" s="180"/>
      <c r="L67" s="176"/>
      <c r="M67" s="176"/>
      <c r="N67" s="176"/>
      <c r="O67" s="176"/>
      <c r="P67" s="180"/>
      <c r="Q67" s="176"/>
      <c r="R67" s="176"/>
      <c r="S67" s="176"/>
    </row>
    <row r="68" spans="2:19" ht="36.75" customHeight="1" x14ac:dyDescent="0.2">
      <c r="B68" s="157">
        <v>60</v>
      </c>
      <c r="C68" s="171" t="s">
        <v>529</v>
      </c>
      <c r="D68" s="172" t="s">
        <v>430</v>
      </c>
      <c r="E68" s="168" t="s">
        <v>475</v>
      </c>
      <c r="F68" s="159" t="s">
        <v>205</v>
      </c>
      <c r="G68" s="167" t="s">
        <v>480</v>
      </c>
      <c r="H68" s="173">
        <v>5.31</v>
      </c>
      <c r="I68" s="159" t="s">
        <v>13</v>
      </c>
      <c r="J68" s="131">
        <f>IF(I68=0,0,VLOOKUP(I68,Reinigungsturnus!$A$5:$C$20,3,FALSE)*H68/12)</f>
        <v>110.625</v>
      </c>
      <c r="K68" s="180"/>
      <c r="L68" s="176"/>
      <c r="M68" s="176"/>
      <c r="N68" s="176"/>
      <c r="O68" s="176"/>
      <c r="P68" s="180"/>
      <c r="Q68" s="176"/>
      <c r="R68" s="176"/>
      <c r="S68" s="176"/>
    </row>
    <row r="69" spans="2:19" ht="36.75" customHeight="1" x14ac:dyDescent="0.2">
      <c r="B69" s="157">
        <v>61</v>
      </c>
      <c r="C69" s="171" t="s">
        <v>530</v>
      </c>
      <c r="D69" s="172" t="s">
        <v>431</v>
      </c>
      <c r="E69" s="168" t="s">
        <v>475</v>
      </c>
      <c r="F69" s="159" t="s">
        <v>205</v>
      </c>
      <c r="G69" s="167" t="s">
        <v>480</v>
      </c>
      <c r="H69" s="170">
        <v>5.31</v>
      </c>
      <c r="I69" s="159" t="s">
        <v>13</v>
      </c>
      <c r="J69" s="131">
        <f>IF(I69=0,0,VLOOKUP(I69,Reinigungsturnus!$A$5:$C$20,3,FALSE)*H69/12)</f>
        <v>110.625</v>
      </c>
      <c r="K69" s="180"/>
      <c r="L69" s="176"/>
      <c r="M69" s="176"/>
      <c r="N69" s="176"/>
      <c r="O69" s="176"/>
      <c r="P69" s="180"/>
      <c r="Q69" s="176"/>
      <c r="R69" s="176"/>
      <c r="S69" s="176"/>
    </row>
    <row r="70" spans="2:19" ht="36.75" customHeight="1" x14ac:dyDescent="0.2">
      <c r="B70" s="157">
        <v>62</v>
      </c>
      <c r="C70" s="167" t="s">
        <v>531</v>
      </c>
      <c r="D70" s="172" t="s">
        <v>432</v>
      </c>
      <c r="E70" s="168" t="s">
        <v>475</v>
      </c>
      <c r="F70" s="159" t="s">
        <v>41</v>
      </c>
      <c r="G70" s="167" t="s">
        <v>479</v>
      </c>
      <c r="H70" s="170">
        <v>74.349999999999994</v>
      </c>
      <c r="I70" s="159" t="s">
        <v>13</v>
      </c>
      <c r="J70" s="131">
        <f>IF(I70=0,0,VLOOKUP(I70,Reinigungsturnus!$A$5:$C$20,3,FALSE)*H70/12)</f>
        <v>1548.9583333333333</v>
      </c>
      <c r="K70" s="180"/>
      <c r="L70" s="176"/>
      <c r="M70" s="176"/>
      <c r="N70" s="176"/>
      <c r="O70" s="176"/>
      <c r="P70" s="180"/>
      <c r="Q70" s="176"/>
      <c r="R70" s="176"/>
      <c r="S70" s="176"/>
    </row>
    <row r="71" spans="2:19" ht="36.75" customHeight="1" x14ac:dyDescent="0.2">
      <c r="B71" s="157">
        <v>63</v>
      </c>
      <c r="C71" s="167" t="s">
        <v>522</v>
      </c>
      <c r="D71" s="172" t="s">
        <v>433</v>
      </c>
      <c r="E71" s="168" t="s">
        <v>475</v>
      </c>
      <c r="F71" s="159" t="s">
        <v>200</v>
      </c>
      <c r="G71" s="167" t="s">
        <v>195</v>
      </c>
      <c r="H71" s="170">
        <v>3.21</v>
      </c>
      <c r="I71" s="159" t="s">
        <v>13</v>
      </c>
      <c r="J71" s="131">
        <f>IF(I71=0,0,VLOOKUP(I71,Reinigungsturnus!$A$5:$C$20,3,FALSE)*H71/12)</f>
        <v>66.875</v>
      </c>
      <c r="K71" s="180"/>
      <c r="L71" s="176"/>
      <c r="M71" s="176"/>
      <c r="N71" s="176"/>
      <c r="O71" s="176"/>
      <c r="P71" s="180"/>
      <c r="Q71" s="176"/>
      <c r="R71" s="176"/>
      <c r="S71" s="176"/>
    </row>
    <row r="72" spans="2:19" ht="36.75" customHeight="1" x14ac:dyDescent="0.2">
      <c r="B72" s="157">
        <v>64</v>
      </c>
      <c r="C72" s="167" t="s">
        <v>523</v>
      </c>
      <c r="D72" s="172" t="s">
        <v>434</v>
      </c>
      <c r="E72" s="168" t="s">
        <v>475</v>
      </c>
      <c r="F72" s="159" t="s">
        <v>578</v>
      </c>
      <c r="G72" s="167" t="s">
        <v>195</v>
      </c>
      <c r="H72" s="170">
        <v>4.9800000000000004</v>
      </c>
      <c r="I72" s="159" t="s">
        <v>25</v>
      </c>
      <c r="J72" s="131">
        <f>IF(I72=0,0,VLOOKUP(I72,Reinigungsturnus!$A$5:$C$20,3,FALSE)*H72/12)</f>
        <v>0.41500000000000004</v>
      </c>
      <c r="K72" s="180"/>
      <c r="L72" s="176"/>
      <c r="M72" s="176"/>
      <c r="N72" s="176"/>
      <c r="O72" s="176"/>
      <c r="P72" s="180"/>
      <c r="Q72" s="176"/>
      <c r="R72" s="176"/>
      <c r="S72" s="176"/>
    </row>
    <row r="73" spans="2:19" ht="36.75" customHeight="1" x14ac:dyDescent="0.2">
      <c r="B73" s="157">
        <v>65</v>
      </c>
      <c r="C73" s="167" t="s">
        <v>532</v>
      </c>
      <c r="D73" s="172" t="s">
        <v>435</v>
      </c>
      <c r="E73" s="168" t="s">
        <v>475</v>
      </c>
      <c r="F73" s="159" t="s">
        <v>201</v>
      </c>
      <c r="G73" s="167" t="s">
        <v>480</v>
      </c>
      <c r="H73" s="170">
        <v>67.739999999999995</v>
      </c>
      <c r="I73" s="159" t="s">
        <v>13</v>
      </c>
      <c r="J73" s="131">
        <f>IF(I73=0,0,VLOOKUP(I73,Reinigungsturnus!$A$5:$C$20,3,FALSE)*H73/12)</f>
        <v>1411.25</v>
      </c>
      <c r="K73" s="180"/>
      <c r="L73" s="176"/>
      <c r="M73" s="176"/>
      <c r="N73" s="176"/>
      <c r="O73" s="176"/>
      <c r="P73" s="180"/>
      <c r="Q73" s="176"/>
      <c r="R73" s="176"/>
      <c r="S73" s="176"/>
    </row>
    <row r="74" spans="2:19" ht="36.75" customHeight="1" x14ac:dyDescent="0.2">
      <c r="B74" s="157">
        <v>66</v>
      </c>
      <c r="C74" s="167" t="s">
        <v>518</v>
      </c>
      <c r="D74" s="172" t="s">
        <v>436</v>
      </c>
      <c r="E74" s="168" t="s">
        <v>475</v>
      </c>
      <c r="F74" s="159" t="s">
        <v>201</v>
      </c>
      <c r="G74" s="167" t="s">
        <v>480</v>
      </c>
      <c r="H74" s="170">
        <v>5.31</v>
      </c>
      <c r="I74" s="159" t="s">
        <v>13</v>
      </c>
      <c r="J74" s="131">
        <f>IF(I74=0,0,VLOOKUP(I74,Reinigungsturnus!$A$5:$C$20,3,FALSE)*H74/12)</f>
        <v>110.625</v>
      </c>
      <c r="K74" s="180"/>
      <c r="L74" s="176"/>
      <c r="M74" s="176"/>
      <c r="N74" s="176"/>
      <c r="O74" s="176"/>
      <c r="P74" s="180"/>
      <c r="Q74" s="176"/>
      <c r="R74" s="176"/>
      <c r="S74" s="176"/>
    </row>
    <row r="75" spans="2:19" ht="36.75" customHeight="1" x14ac:dyDescent="0.2">
      <c r="B75" s="157">
        <v>67</v>
      </c>
      <c r="C75" s="167" t="s">
        <v>519</v>
      </c>
      <c r="D75" s="172" t="s">
        <v>437</v>
      </c>
      <c r="E75" s="168" t="s">
        <v>475</v>
      </c>
      <c r="F75" s="159" t="s">
        <v>201</v>
      </c>
      <c r="G75" s="167" t="s">
        <v>480</v>
      </c>
      <c r="H75" s="170">
        <v>5.31</v>
      </c>
      <c r="I75" s="159" t="s">
        <v>13</v>
      </c>
      <c r="J75" s="131">
        <f>IF(I75=0,0,VLOOKUP(I75,Reinigungsturnus!$A$5:$C$20,3,FALSE)*H75/12)</f>
        <v>110.625</v>
      </c>
      <c r="K75" s="180"/>
      <c r="L75" s="176"/>
      <c r="M75" s="176"/>
      <c r="N75" s="176"/>
      <c r="O75" s="176"/>
      <c r="P75" s="180"/>
      <c r="Q75" s="176"/>
      <c r="R75" s="176"/>
      <c r="S75" s="176"/>
    </row>
    <row r="76" spans="2:19" ht="36.75" customHeight="1" x14ac:dyDescent="0.2">
      <c r="B76" s="157">
        <v>68</v>
      </c>
      <c r="C76" s="167" t="s">
        <v>494</v>
      </c>
      <c r="D76" s="172" t="s">
        <v>438</v>
      </c>
      <c r="E76" s="172" t="s">
        <v>476</v>
      </c>
      <c r="F76" s="159" t="s">
        <v>201</v>
      </c>
      <c r="G76" s="167" t="s">
        <v>195</v>
      </c>
      <c r="H76" s="170">
        <v>18.8</v>
      </c>
      <c r="I76" s="159" t="s">
        <v>13</v>
      </c>
      <c r="J76" s="131">
        <f>IF(I76=0,0,VLOOKUP(I76,Reinigungsturnus!$A$5:$C$20,3,FALSE)*H76/12)</f>
        <v>391.66666666666669</v>
      </c>
      <c r="K76" s="180"/>
      <c r="L76" s="176"/>
      <c r="M76" s="176"/>
      <c r="N76" s="176"/>
      <c r="O76" s="176"/>
      <c r="P76" s="180"/>
      <c r="Q76" s="176"/>
      <c r="R76" s="176"/>
      <c r="S76" s="176"/>
    </row>
    <row r="77" spans="2:19" ht="36.75" customHeight="1" x14ac:dyDescent="0.2">
      <c r="B77" s="157">
        <v>69</v>
      </c>
      <c r="C77" s="167" t="s">
        <v>533</v>
      </c>
      <c r="D77" s="172" t="s">
        <v>439</v>
      </c>
      <c r="E77" s="172" t="s">
        <v>476</v>
      </c>
      <c r="F77" s="159" t="s">
        <v>199</v>
      </c>
      <c r="G77" s="167" t="s">
        <v>479</v>
      </c>
      <c r="H77" s="170">
        <v>72.790000000000006</v>
      </c>
      <c r="I77" s="159" t="s">
        <v>13</v>
      </c>
      <c r="J77" s="131">
        <f>IF(I77=0,0,VLOOKUP(I77,Reinigungsturnus!$A$5:$C$20,3,FALSE)*H77/12)</f>
        <v>1516.4583333333333</v>
      </c>
      <c r="K77" s="180"/>
      <c r="L77" s="176"/>
      <c r="M77" s="176"/>
      <c r="N77" s="176"/>
      <c r="O77" s="176"/>
      <c r="P77" s="180"/>
      <c r="Q77" s="176"/>
      <c r="R77" s="176"/>
      <c r="S77" s="176"/>
    </row>
    <row r="78" spans="2:19" ht="36.75" customHeight="1" x14ac:dyDescent="0.2">
      <c r="B78" s="157">
        <v>70</v>
      </c>
      <c r="C78" s="167" t="s">
        <v>525</v>
      </c>
      <c r="D78" s="172" t="s">
        <v>440</v>
      </c>
      <c r="E78" s="172" t="s">
        <v>476</v>
      </c>
      <c r="F78" s="159" t="s">
        <v>205</v>
      </c>
      <c r="G78" s="167" t="s">
        <v>480</v>
      </c>
      <c r="H78" s="170">
        <v>52.59</v>
      </c>
      <c r="I78" s="159" t="s">
        <v>13</v>
      </c>
      <c r="J78" s="131">
        <f>IF(I78=0,0,VLOOKUP(I78,Reinigungsturnus!$A$5:$C$20,3,FALSE)*H78/12)</f>
        <v>1095.625</v>
      </c>
      <c r="K78" s="180"/>
      <c r="L78" s="176"/>
      <c r="M78" s="176"/>
      <c r="N78" s="176"/>
      <c r="O78" s="176"/>
      <c r="P78" s="180"/>
      <c r="Q78" s="176"/>
      <c r="R78" s="176"/>
      <c r="S78" s="176"/>
    </row>
    <row r="79" spans="2:19" ht="36.75" customHeight="1" x14ac:dyDescent="0.2">
      <c r="B79" s="157">
        <v>71</v>
      </c>
      <c r="C79" s="167" t="s">
        <v>533</v>
      </c>
      <c r="D79" s="172" t="s">
        <v>441</v>
      </c>
      <c r="E79" s="172" t="s">
        <v>476</v>
      </c>
      <c r="F79" s="159" t="s">
        <v>199</v>
      </c>
      <c r="G79" s="162" t="s">
        <v>479</v>
      </c>
      <c r="H79" s="170">
        <v>72.790000000000006</v>
      </c>
      <c r="I79" s="159" t="s">
        <v>13</v>
      </c>
      <c r="J79" s="131">
        <f>IF(I79=0,0,VLOOKUP(I79,Reinigungsturnus!$A$5:$C$20,3,FALSE)*H79/12)</f>
        <v>1516.4583333333333</v>
      </c>
      <c r="K79" s="180"/>
      <c r="L79" s="176"/>
      <c r="M79" s="176"/>
      <c r="N79" s="176"/>
      <c r="O79" s="176"/>
      <c r="P79" s="180"/>
      <c r="Q79" s="176"/>
      <c r="R79" s="176"/>
      <c r="S79" s="176"/>
    </row>
    <row r="80" spans="2:19" ht="36.75" customHeight="1" x14ac:dyDescent="0.2">
      <c r="B80" s="157">
        <v>72</v>
      </c>
      <c r="C80" s="167" t="s">
        <v>534</v>
      </c>
      <c r="D80" s="172" t="s">
        <v>442</v>
      </c>
      <c r="E80" s="172" t="s">
        <v>476</v>
      </c>
      <c r="F80" s="159" t="s">
        <v>202</v>
      </c>
      <c r="G80" s="174" t="s">
        <v>195</v>
      </c>
      <c r="H80" s="170">
        <v>10.68</v>
      </c>
      <c r="I80" s="159" t="s">
        <v>13</v>
      </c>
      <c r="J80" s="131">
        <f>IF(I80=0,0,VLOOKUP(I80,Reinigungsturnus!$A$5:$C$20,3,FALSE)*H80/12)</f>
        <v>222.5</v>
      </c>
      <c r="K80" s="180"/>
      <c r="L80" s="176"/>
      <c r="M80" s="176"/>
      <c r="N80" s="176"/>
      <c r="O80" s="176"/>
      <c r="P80" s="180"/>
      <c r="Q80" s="176"/>
      <c r="R80" s="176"/>
      <c r="S80" s="176"/>
    </row>
    <row r="81" spans="2:19" ht="36.75" customHeight="1" x14ac:dyDescent="0.2">
      <c r="B81" s="157">
        <v>73</v>
      </c>
      <c r="C81" s="167" t="s">
        <v>533</v>
      </c>
      <c r="D81" s="172" t="s">
        <v>443</v>
      </c>
      <c r="E81" s="172" t="s">
        <v>476</v>
      </c>
      <c r="F81" s="159" t="s">
        <v>199</v>
      </c>
      <c r="G81" s="167" t="s">
        <v>479</v>
      </c>
      <c r="H81" s="170">
        <v>72.790000000000006</v>
      </c>
      <c r="I81" s="159" t="s">
        <v>13</v>
      </c>
      <c r="J81" s="131">
        <f>IF(I81=0,0,VLOOKUP(I81,Reinigungsturnus!$A$5:$C$20,3,FALSE)*H81/12)</f>
        <v>1516.4583333333333</v>
      </c>
      <c r="K81" s="180"/>
      <c r="L81" s="176"/>
      <c r="M81" s="176"/>
      <c r="N81" s="176"/>
      <c r="O81" s="176"/>
      <c r="P81" s="180"/>
      <c r="Q81" s="176"/>
      <c r="R81" s="176"/>
      <c r="S81" s="176"/>
    </row>
    <row r="82" spans="2:19" ht="36.75" customHeight="1" x14ac:dyDescent="0.2">
      <c r="B82" s="157">
        <v>74</v>
      </c>
      <c r="C82" s="167" t="s">
        <v>527</v>
      </c>
      <c r="D82" s="172" t="s">
        <v>444</v>
      </c>
      <c r="E82" s="172" t="s">
        <v>476</v>
      </c>
      <c r="F82" s="159" t="s">
        <v>203</v>
      </c>
      <c r="G82" s="167" t="s">
        <v>479</v>
      </c>
      <c r="H82" s="170">
        <v>36.869999999999997</v>
      </c>
      <c r="I82" s="159" t="s">
        <v>14</v>
      </c>
      <c r="J82" s="131">
        <f>IF(I82=0,0,VLOOKUP(I82,Reinigungsturnus!$A$5:$C$20,3,FALSE)*H82/12)</f>
        <v>159.76999999999998</v>
      </c>
      <c r="K82" s="180"/>
      <c r="L82" s="176"/>
      <c r="M82" s="176"/>
      <c r="N82" s="176"/>
      <c r="O82" s="176"/>
      <c r="P82" s="180"/>
      <c r="Q82" s="176"/>
      <c r="R82" s="176"/>
      <c r="S82" s="176"/>
    </row>
    <row r="83" spans="2:19" ht="36.75" customHeight="1" x14ac:dyDescent="0.2">
      <c r="B83" s="157">
        <v>75</v>
      </c>
      <c r="C83" s="167" t="s">
        <v>484</v>
      </c>
      <c r="D83" s="172" t="s">
        <v>445</v>
      </c>
      <c r="E83" s="172" t="s">
        <v>476</v>
      </c>
      <c r="F83" s="159" t="s">
        <v>200</v>
      </c>
      <c r="G83" s="167" t="s">
        <v>195</v>
      </c>
      <c r="H83" s="170">
        <v>5.95</v>
      </c>
      <c r="I83" s="159" t="s">
        <v>13</v>
      </c>
      <c r="J83" s="131">
        <f>IF(I83=0,0,VLOOKUP(I83,Reinigungsturnus!$A$5:$C$20,3,FALSE)*H83/12)</f>
        <v>123.95833333333333</v>
      </c>
      <c r="K83" s="180"/>
      <c r="L83" s="176"/>
      <c r="M83" s="176"/>
      <c r="N83" s="176"/>
      <c r="O83" s="176"/>
      <c r="P83" s="180"/>
      <c r="Q83" s="176"/>
      <c r="R83" s="176"/>
      <c r="S83" s="176"/>
    </row>
    <row r="84" spans="2:19" ht="36.75" customHeight="1" x14ac:dyDescent="0.2">
      <c r="B84" s="157">
        <v>76</v>
      </c>
      <c r="C84" s="167" t="s">
        <v>502</v>
      </c>
      <c r="D84" s="172" t="s">
        <v>446</v>
      </c>
      <c r="E84" s="172" t="s">
        <v>476</v>
      </c>
      <c r="F84" s="159" t="s">
        <v>200</v>
      </c>
      <c r="G84" s="167" t="s">
        <v>195</v>
      </c>
      <c r="H84" s="170">
        <v>5.5</v>
      </c>
      <c r="I84" s="159" t="s">
        <v>13</v>
      </c>
      <c r="J84" s="131">
        <f>IF(I84=0,0,VLOOKUP(I84,Reinigungsturnus!$A$5:$C$20,3,FALSE)*H84/12)</f>
        <v>114.58333333333333</v>
      </c>
      <c r="K84" s="180"/>
      <c r="L84" s="176"/>
      <c r="M84" s="176"/>
      <c r="N84" s="176"/>
      <c r="O84" s="176"/>
      <c r="P84" s="180"/>
      <c r="Q84" s="176"/>
      <c r="R84" s="176"/>
      <c r="S84" s="176"/>
    </row>
    <row r="85" spans="2:19" ht="36.75" customHeight="1" x14ac:dyDescent="0.2">
      <c r="B85" s="157">
        <v>77</v>
      </c>
      <c r="C85" s="167" t="s">
        <v>482</v>
      </c>
      <c r="D85" s="172" t="s">
        <v>447</v>
      </c>
      <c r="E85" s="172" t="s">
        <v>476</v>
      </c>
      <c r="F85" s="159" t="s">
        <v>201</v>
      </c>
      <c r="G85" s="167" t="s">
        <v>480</v>
      </c>
      <c r="H85" s="170">
        <v>11.54</v>
      </c>
      <c r="I85" s="159" t="s">
        <v>13</v>
      </c>
      <c r="J85" s="131">
        <f>IF(I85=0,0,VLOOKUP(I85,Reinigungsturnus!$A$5:$C$20,3,FALSE)*H85/12)</f>
        <v>240.41666666666666</v>
      </c>
      <c r="K85" s="180"/>
      <c r="L85" s="176"/>
      <c r="M85" s="176"/>
      <c r="N85" s="176"/>
      <c r="O85" s="176"/>
      <c r="P85" s="180"/>
      <c r="Q85" s="176"/>
      <c r="R85" s="176"/>
      <c r="S85" s="176"/>
    </row>
    <row r="86" spans="2:19" ht="36.75" customHeight="1" x14ac:dyDescent="0.2">
      <c r="B86" s="157">
        <v>78</v>
      </c>
      <c r="C86" s="167" t="s">
        <v>518</v>
      </c>
      <c r="D86" s="172" t="s">
        <v>448</v>
      </c>
      <c r="E86" s="172" t="s">
        <v>476</v>
      </c>
      <c r="F86" s="159" t="s">
        <v>201</v>
      </c>
      <c r="G86" s="167" t="s">
        <v>480</v>
      </c>
      <c r="H86" s="170">
        <v>5.31</v>
      </c>
      <c r="I86" s="159" t="s">
        <v>13</v>
      </c>
      <c r="J86" s="131">
        <f>IF(I86=0,0,VLOOKUP(I86,Reinigungsturnus!$A$5:$C$20,3,FALSE)*H86/12)</f>
        <v>110.625</v>
      </c>
      <c r="K86" s="180"/>
      <c r="L86" s="176"/>
      <c r="M86" s="176"/>
      <c r="N86" s="176"/>
      <c r="O86" s="176"/>
      <c r="P86" s="180"/>
      <c r="Q86" s="176"/>
      <c r="R86" s="176"/>
      <c r="S86" s="176"/>
    </row>
    <row r="87" spans="2:19" ht="36.75" customHeight="1" x14ac:dyDescent="0.2">
      <c r="B87" s="157">
        <v>79</v>
      </c>
      <c r="C87" s="167" t="s">
        <v>519</v>
      </c>
      <c r="D87" s="168" t="s">
        <v>449</v>
      </c>
      <c r="E87" s="172" t="s">
        <v>476</v>
      </c>
      <c r="F87" s="159" t="s">
        <v>201</v>
      </c>
      <c r="G87" s="167" t="s">
        <v>480</v>
      </c>
      <c r="H87" s="170">
        <v>5.31</v>
      </c>
      <c r="I87" s="159" t="s">
        <v>13</v>
      </c>
      <c r="J87" s="131">
        <f>IF(I87=0,0,VLOOKUP(I87,Reinigungsturnus!$A$5:$C$20,3,FALSE)*H87/12)</f>
        <v>110.625</v>
      </c>
      <c r="K87" s="180"/>
      <c r="L87" s="176"/>
      <c r="M87" s="176"/>
      <c r="N87" s="176"/>
      <c r="O87" s="176"/>
      <c r="P87" s="180"/>
      <c r="Q87" s="176"/>
      <c r="R87" s="176"/>
      <c r="S87" s="176"/>
    </row>
    <row r="88" spans="2:19" ht="36.75" customHeight="1" x14ac:dyDescent="0.2">
      <c r="B88" s="157">
        <v>80</v>
      </c>
      <c r="C88" s="167" t="s">
        <v>533</v>
      </c>
      <c r="D88" s="168" t="s">
        <v>450</v>
      </c>
      <c r="E88" s="172" t="s">
        <v>476</v>
      </c>
      <c r="F88" s="159" t="s">
        <v>199</v>
      </c>
      <c r="G88" s="167" t="s">
        <v>479</v>
      </c>
      <c r="H88" s="170">
        <v>74.349999999999994</v>
      </c>
      <c r="I88" s="159" t="s">
        <v>13</v>
      </c>
      <c r="J88" s="131">
        <f>IF(I88=0,0,VLOOKUP(I88,Reinigungsturnus!$A$5:$C$20,3,FALSE)*H88/12)</f>
        <v>1548.9583333333333</v>
      </c>
      <c r="K88" s="180"/>
      <c r="L88" s="176"/>
      <c r="M88" s="176"/>
      <c r="N88" s="176"/>
      <c r="O88" s="176"/>
      <c r="P88" s="180"/>
      <c r="Q88" s="176"/>
      <c r="R88" s="176"/>
      <c r="S88" s="176"/>
    </row>
    <row r="89" spans="2:19" ht="36.75" customHeight="1" x14ac:dyDescent="0.2">
      <c r="B89" s="157">
        <v>81</v>
      </c>
      <c r="C89" s="167" t="s">
        <v>522</v>
      </c>
      <c r="D89" s="168" t="s">
        <v>451</v>
      </c>
      <c r="E89" s="172" t="s">
        <v>476</v>
      </c>
      <c r="F89" s="159" t="s">
        <v>200</v>
      </c>
      <c r="G89" s="167" t="s">
        <v>195</v>
      </c>
      <c r="H89" s="170">
        <v>3.21</v>
      </c>
      <c r="I89" s="159" t="s">
        <v>13</v>
      </c>
      <c r="J89" s="131">
        <f>IF(I89=0,0,VLOOKUP(I89,Reinigungsturnus!$A$5:$C$20,3,FALSE)*H89/12)</f>
        <v>66.875</v>
      </c>
      <c r="K89" s="180"/>
      <c r="L89" s="176"/>
      <c r="M89" s="176"/>
      <c r="N89" s="176"/>
      <c r="O89" s="176"/>
      <c r="P89" s="180"/>
      <c r="Q89" s="176"/>
      <c r="R89" s="176"/>
      <c r="S89" s="176"/>
    </row>
    <row r="90" spans="2:19" ht="36.75" customHeight="1" x14ac:dyDescent="0.2">
      <c r="B90" s="157">
        <v>82</v>
      </c>
      <c r="C90" s="167" t="s">
        <v>535</v>
      </c>
      <c r="D90" s="168" t="s">
        <v>452</v>
      </c>
      <c r="E90" s="172" t="s">
        <v>476</v>
      </c>
      <c r="F90" s="159" t="s">
        <v>578</v>
      </c>
      <c r="G90" s="167" t="s">
        <v>195</v>
      </c>
      <c r="H90" s="170">
        <v>4.9800000000000004</v>
      </c>
      <c r="I90" s="159" t="s">
        <v>25</v>
      </c>
      <c r="J90" s="131">
        <f>IF(I90=0,0,VLOOKUP(I90,Reinigungsturnus!$A$5:$C$20,3,FALSE)*H90/12)</f>
        <v>0.41500000000000004</v>
      </c>
      <c r="K90" s="180"/>
      <c r="L90" s="176"/>
      <c r="M90" s="176"/>
      <c r="N90" s="176"/>
      <c r="O90" s="176"/>
      <c r="P90" s="180"/>
      <c r="Q90" s="176"/>
      <c r="R90" s="176"/>
      <c r="S90" s="176"/>
    </row>
    <row r="91" spans="2:19" ht="36.75" customHeight="1" x14ac:dyDescent="0.2">
      <c r="B91" s="157">
        <v>83</v>
      </c>
      <c r="C91" s="167" t="s">
        <v>532</v>
      </c>
      <c r="D91" s="168" t="s">
        <v>453</v>
      </c>
      <c r="E91" s="172" t="s">
        <v>476</v>
      </c>
      <c r="F91" s="159" t="s">
        <v>201</v>
      </c>
      <c r="G91" s="167" t="s">
        <v>480</v>
      </c>
      <c r="H91" s="170">
        <v>67.739999999999995</v>
      </c>
      <c r="I91" s="159" t="s">
        <v>13</v>
      </c>
      <c r="J91" s="131">
        <f>IF(I91=0,0,VLOOKUP(I91,Reinigungsturnus!$A$5:$C$20,3,FALSE)*H91/12)</f>
        <v>1411.25</v>
      </c>
      <c r="K91" s="180"/>
      <c r="L91" s="176"/>
      <c r="M91" s="176"/>
      <c r="N91" s="176"/>
      <c r="O91" s="176"/>
      <c r="P91" s="180"/>
      <c r="Q91" s="176"/>
      <c r="R91" s="176"/>
      <c r="S91" s="176"/>
    </row>
    <row r="92" spans="2:19" ht="36.75" customHeight="1" x14ac:dyDescent="0.2">
      <c r="B92" s="157">
        <v>84</v>
      </c>
      <c r="C92" s="167" t="s">
        <v>511</v>
      </c>
      <c r="D92" s="168" t="s">
        <v>454</v>
      </c>
      <c r="E92" s="172" t="s">
        <v>476</v>
      </c>
      <c r="F92" s="159" t="s">
        <v>201</v>
      </c>
      <c r="G92" s="167" t="s">
        <v>480</v>
      </c>
      <c r="H92" s="170">
        <v>5.31</v>
      </c>
      <c r="I92" s="159" t="s">
        <v>13</v>
      </c>
      <c r="J92" s="131">
        <f>IF(I92=0,0,VLOOKUP(I92,Reinigungsturnus!$A$5:$C$20,3,FALSE)*H92/12)</f>
        <v>110.625</v>
      </c>
      <c r="K92" s="180"/>
      <c r="L92" s="176"/>
      <c r="M92" s="176"/>
      <c r="N92" s="176"/>
      <c r="O92" s="176"/>
      <c r="P92" s="180"/>
      <c r="Q92" s="176"/>
      <c r="R92" s="176"/>
      <c r="S92" s="176"/>
    </row>
    <row r="93" spans="2:19" ht="36.75" customHeight="1" x14ac:dyDescent="0.2">
      <c r="B93" s="157">
        <v>85</v>
      </c>
      <c r="C93" s="167" t="s">
        <v>536</v>
      </c>
      <c r="D93" s="168" t="s">
        <v>455</v>
      </c>
      <c r="E93" s="172" t="s">
        <v>476</v>
      </c>
      <c r="F93" s="159" t="s">
        <v>201</v>
      </c>
      <c r="G93" s="167" t="s">
        <v>480</v>
      </c>
      <c r="H93" s="170">
        <v>5.31</v>
      </c>
      <c r="I93" s="159" t="s">
        <v>13</v>
      </c>
      <c r="J93" s="131">
        <f>IF(I93=0,0,VLOOKUP(I93,Reinigungsturnus!$A$5:$C$20,3,FALSE)*H93/12)</f>
        <v>110.625</v>
      </c>
      <c r="K93" s="180"/>
      <c r="L93" s="176"/>
      <c r="M93" s="176"/>
      <c r="N93" s="176"/>
      <c r="O93" s="176"/>
      <c r="P93" s="180"/>
      <c r="Q93" s="176"/>
      <c r="R93" s="176"/>
      <c r="S93" s="176"/>
    </row>
    <row r="94" spans="2:19" ht="36.75" customHeight="1" x14ac:dyDescent="0.2">
      <c r="B94" s="157">
        <v>86</v>
      </c>
      <c r="C94" s="167" t="s">
        <v>494</v>
      </c>
      <c r="D94" s="168" t="s">
        <v>456</v>
      </c>
      <c r="E94" s="168" t="s">
        <v>477</v>
      </c>
      <c r="F94" s="159" t="s">
        <v>201</v>
      </c>
      <c r="G94" s="167" t="s">
        <v>195</v>
      </c>
      <c r="H94" s="170">
        <v>18.8</v>
      </c>
      <c r="I94" s="159" t="s">
        <v>13</v>
      </c>
      <c r="J94" s="131">
        <f>IF(I94=0,0,VLOOKUP(I94,Reinigungsturnus!$A$5:$C$20,3,FALSE)*H94/12)</f>
        <v>391.66666666666669</v>
      </c>
      <c r="K94" s="180"/>
      <c r="L94" s="176"/>
      <c r="M94" s="176"/>
      <c r="N94" s="176"/>
      <c r="O94" s="176"/>
      <c r="P94" s="180"/>
      <c r="Q94" s="176"/>
      <c r="R94" s="176"/>
      <c r="S94" s="176"/>
    </row>
    <row r="95" spans="2:19" ht="36.75" customHeight="1" x14ac:dyDescent="0.2">
      <c r="B95" s="157">
        <v>87</v>
      </c>
      <c r="C95" s="167" t="s">
        <v>537</v>
      </c>
      <c r="D95" s="168" t="s">
        <v>457</v>
      </c>
      <c r="E95" s="168" t="s">
        <v>477</v>
      </c>
      <c r="F95" s="159" t="s">
        <v>199</v>
      </c>
      <c r="G95" s="167" t="s">
        <v>479</v>
      </c>
      <c r="H95" s="170">
        <v>72.790000000000006</v>
      </c>
      <c r="I95" s="159" t="s">
        <v>13</v>
      </c>
      <c r="J95" s="131">
        <f>IF(I95=0,0,VLOOKUP(I95,Reinigungsturnus!$A$5:$C$20,3,FALSE)*H95/12)</f>
        <v>1516.4583333333333</v>
      </c>
      <c r="K95" s="180"/>
      <c r="L95" s="176"/>
      <c r="M95" s="176"/>
      <c r="N95" s="176"/>
      <c r="O95" s="176"/>
      <c r="P95" s="180"/>
      <c r="Q95" s="176"/>
      <c r="R95" s="176"/>
      <c r="S95" s="176"/>
    </row>
    <row r="96" spans="2:19" ht="36.75" customHeight="1" x14ac:dyDescent="0.2">
      <c r="B96" s="157">
        <v>88</v>
      </c>
      <c r="C96" s="167" t="s">
        <v>525</v>
      </c>
      <c r="D96" s="168" t="s">
        <v>458</v>
      </c>
      <c r="E96" s="168" t="s">
        <v>477</v>
      </c>
      <c r="F96" s="159" t="s">
        <v>205</v>
      </c>
      <c r="G96" s="167" t="s">
        <v>480</v>
      </c>
      <c r="H96" s="170">
        <v>52.59</v>
      </c>
      <c r="I96" s="159" t="s">
        <v>13</v>
      </c>
      <c r="J96" s="131">
        <f>IF(I96=0,0,VLOOKUP(I96,Reinigungsturnus!$A$5:$C$20,3,FALSE)*H96/12)</f>
        <v>1095.625</v>
      </c>
      <c r="K96" s="180"/>
      <c r="L96" s="176"/>
      <c r="M96" s="176"/>
      <c r="N96" s="176"/>
      <c r="O96" s="176"/>
      <c r="P96" s="180"/>
      <c r="Q96" s="176"/>
      <c r="R96" s="176"/>
      <c r="S96" s="176"/>
    </row>
    <row r="97" spans="2:19" ht="36.75" customHeight="1" x14ac:dyDescent="0.2">
      <c r="B97" s="157">
        <v>89</v>
      </c>
      <c r="C97" s="167" t="s">
        <v>533</v>
      </c>
      <c r="D97" s="168" t="s">
        <v>459</v>
      </c>
      <c r="E97" s="168" t="s">
        <v>477</v>
      </c>
      <c r="F97" s="159" t="s">
        <v>199</v>
      </c>
      <c r="G97" s="167" t="s">
        <v>479</v>
      </c>
      <c r="H97" s="170">
        <v>72.790000000000006</v>
      </c>
      <c r="I97" s="159" t="s">
        <v>13</v>
      </c>
      <c r="J97" s="131">
        <f>IF(I97=0,0,VLOOKUP(I97,Reinigungsturnus!$A$5:$C$20,3,FALSE)*H97/12)</f>
        <v>1516.4583333333333</v>
      </c>
      <c r="K97" s="180"/>
      <c r="L97" s="176"/>
      <c r="M97" s="176"/>
      <c r="N97" s="176"/>
      <c r="O97" s="176"/>
      <c r="P97" s="180"/>
      <c r="Q97" s="176"/>
      <c r="R97" s="176"/>
      <c r="S97" s="176"/>
    </row>
    <row r="98" spans="2:19" ht="36.75" customHeight="1" x14ac:dyDescent="0.2">
      <c r="B98" s="157">
        <v>90</v>
      </c>
      <c r="C98" s="167" t="s">
        <v>538</v>
      </c>
      <c r="D98" s="168" t="s">
        <v>460</v>
      </c>
      <c r="E98" s="168" t="s">
        <v>477</v>
      </c>
      <c r="F98" s="159" t="s">
        <v>202</v>
      </c>
      <c r="G98" s="167" t="s">
        <v>195</v>
      </c>
      <c r="H98" s="170">
        <v>10.68</v>
      </c>
      <c r="I98" s="159" t="s">
        <v>13</v>
      </c>
      <c r="J98" s="131">
        <f>IF(I98=0,0,VLOOKUP(I98,Reinigungsturnus!$A$5:$C$20,3,FALSE)*H98/12)</f>
        <v>222.5</v>
      </c>
      <c r="K98" s="180"/>
      <c r="L98" s="176"/>
      <c r="M98" s="176"/>
      <c r="N98" s="176"/>
      <c r="O98" s="176"/>
      <c r="P98" s="180"/>
      <c r="Q98" s="176"/>
      <c r="R98" s="176"/>
      <c r="S98" s="176"/>
    </row>
    <row r="99" spans="2:19" ht="36.75" customHeight="1" x14ac:dyDescent="0.2">
      <c r="B99" s="157">
        <v>91</v>
      </c>
      <c r="C99" s="167" t="s">
        <v>533</v>
      </c>
      <c r="D99" s="168" t="s">
        <v>461</v>
      </c>
      <c r="E99" s="168" t="s">
        <v>477</v>
      </c>
      <c r="F99" s="159" t="s">
        <v>199</v>
      </c>
      <c r="G99" s="167" t="s">
        <v>479</v>
      </c>
      <c r="H99" s="170">
        <v>72.790000000000006</v>
      </c>
      <c r="I99" s="159" t="s">
        <v>13</v>
      </c>
      <c r="J99" s="131">
        <f>IF(I99=0,0,VLOOKUP(I99,Reinigungsturnus!$A$5:$C$20,3,FALSE)*H99/12)</f>
        <v>1516.4583333333333</v>
      </c>
      <c r="K99" s="180"/>
      <c r="L99" s="176"/>
      <c r="M99" s="176"/>
      <c r="N99" s="176"/>
      <c r="O99" s="176"/>
      <c r="P99" s="180"/>
      <c r="Q99" s="176"/>
      <c r="R99" s="176"/>
      <c r="S99" s="176"/>
    </row>
    <row r="100" spans="2:19" ht="36.75" customHeight="1" x14ac:dyDescent="0.2">
      <c r="B100" s="157">
        <v>92</v>
      </c>
      <c r="C100" s="167" t="s">
        <v>527</v>
      </c>
      <c r="D100" s="168" t="s">
        <v>462</v>
      </c>
      <c r="E100" s="168" t="s">
        <v>477</v>
      </c>
      <c r="F100" s="159" t="s">
        <v>203</v>
      </c>
      <c r="G100" s="167" t="s">
        <v>479</v>
      </c>
      <c r="H100" s="170">
        <v>17.690000000000001</v>
      </c>
      <c r="I100" s="159" t="s">
        <v>14</v>
      </c>
      <c r="J100" s="131">
        <f>IF(I100=0,0,VLOOKUP(I100,Reinigungsturnus!$A$5:$C$20,3,FALSE)*H100/12)</f>
        <v>76.65666666666668</v>
      </c>
      <c r="K100" s="180"/>
      <c r="L100" s="176"/>
      <c r="M100" s="176"/>
      <c r="N100" s="176"/>
      <c r="O100" s="176"/>
      <c r="P100" s="180"/>
      <c r="Q100" s="176"/>
      <c r="R100" s="176"/>
      <c r="S100" s="176"/>
    </row>
    <row r="101" spans="2:19" ht="36.75" customHeight="1" x14ac:dyDescent="0.2">
      <c r="B101" s="157">
        <v>93</v>
      </c>
      <c r="C101" s="167" t="s">
        <v>539</v>
      </c>
      <c r="D101" s="168" t="s">
        <v>463</v>
      </c>
      <c r="E101" s="168" t="s">
        <v>477</v>
      </c>
      <c r="F101" s="159" t="s">
        <v>203</v>
      </c>
      <c r="G101" s="167" t="s">
        <v>479</v>
      </c>
      <c r="H101" s="170">
        <v>17.940000000000001</v>
      </c>
      <c r="I101" s="159" t="s">
        <v>14</v>
      </c>
      <c r="J101" s="131">
        <f>IF(I101=0,0,VLOOKUP(I101,Reinigungsturnus!$A$5:$C$20,3,FALSE)*H101/12)</f>
        <v>77.740000000000009</v>
      </c>
      <c r="K101" s="180"/>
      <c r="L101" s="176"/>
      <c r="M101" s="176"/>
      <c r="N101" s="176"/>
      <c r="O101" s="176"/>
      <c r="P101" s="180"/>
      <c r="Q101" s="176"/>
      <c r="R101" s="176"/>
      <c r="S101" s="176"/>
    </row>
    <row r="102" spans="2:19" ht="36.75" customHeight="1" x14ac:dyDescent="0.2">
      <c r="B102" s="157">
        <v>94</v>
      </c>
      <c r="C102" s="167" t="s">
        <v>484</v>
      </c>
      <c r="D102" s="168" t="s">
        <v>464</v>
      </c>
      <c r="E102" s="168" t="s">
        <v>477</v>
      </c>
      <c r="F102" s="159" t="s">
        <v>200</v>
      </c>
      <c r="G102" s="167" t="s">
        <v>195</v>
      </c>
      <c r="H102" s="170">
        <v>5.95</v>
      </c>
      <c r="I102" s="159" t="s">
        <v>13</v>
      </c>
      <c r="J102" s="131">
        <f>IF(I102=0,0,VLOOKUP(I102,Reinigungsturnus!$A$5:$C$20,3,FALSE)*H102/12)</f>
        <v>123.95833333333333</v>
      </c>
      <c r="K102" s="180"/>
      <c r="L102" s="176"/>
      <c r="M102" s="176"/>
      <c r="N102" s="176"/>
      <c r="O102" s="176"/>
      <c r="P102" s="180"/>
      <c r="Q102" s="176"/>
      <c r="R102" s="176"/>
      <c r="S102" s="176"/>
    </row>
    <row r="103" spans="2:19" ht="36.75" customHeight="1" x14ac:dyDescent="0.2">
      <c r="B103" s="157">
        <v>95</v>
      </c>
      <c r="C103" s="167" t="s">
        <v>502</v>
      </c>
      <c r="D103" s="168" t="s">
        <v>465</v>
      </c>
      <c r="E103" s="168" t="s">
        <v>477</v>
      </c>
      <c r="F103" s="159" t="s">
        <v>200</v>
      </c>
      <c r="G103" s="167" t="s">
        <v>195</v>
      </c>
      <c r="H103" s="170">
        <v>5.5</v>
      </c>
      <c r="I103" s="159" t="s">
        <v>13</v>
      </c>
      <c r="J103" s="131">
        <f>IF(I103=0,0,VLOOKUP(I103,Reinigungsturnus!$A$5:$C$20,3,FALSE)*H103/12)</f>
        <v>114.58333333333333</v>
      </c>
      <c r="K103" s="180"/>
      <c r="L103" s="176"/>
      <c r="M103" s="176"/>
      <c r="N103" s="176"/>
      <c r="O103" s="176"/>
      <c r="P103" s="180"/>
      <c r="Q103" s="176"/>
      <c r="R103" s="176"/>
      <c r="S103" s="176"/>
    </row>
    <row r="104" spans="2:19" ht="36.75" customHeight="1" x14ac:dyDescent="0.2">
      <c r="B104" s="157">
        <v>96</v>
      </c>
      <c r="C104" s="167" t="s">
        <v>520</v>
      </c>
      <c r="D104" s="168" t="s">
        <v>466</v>
      </c>
      <c r="E104" s="168" t="s">
        <v>477</v>
      </c>
      <c r="F104" s="159" t="s">
        <v>201</v>
      </c>
      <c r="G104" s="167" t="s">
        <v>480</v>
      </c>
      <c r="H104" s="170">
        <v>11.54</v>
      </c>
      <c r="I104" s="159" t="s">
        <v>13</v>
      </c>
      <c r="J104" s="131">
        <f>IF(I104=0,0,VLOOKUP(I104,Reinigungsturnus!$A$5:$C$20,3,FALSE)*H104/12)</f>
        <v>240.41666666666666</v>
      </c>
      <c r="K104" s="180"/>
      <c r="L104" s="176"/>
      <c r="M104" s="176"/>
      <c r="N104" s="176"/>
      <c r="O104" s="176"/>
      <c r="P104" s="180"/>
      <c r="Q104" s="176"/>
      <c r="R104" s="176"/>
      <c r="S104" s="176"/>
    </row>
    <row r="105" spans="2:19" ht="36.75" customHeight="1" x14ac:dyDescent="0.2">
      <c r="B105" s="157">
        <v>97</v>
      </c>
      <c r="C105" s="167" t="s">
        <v>540</v>
      </c>
      <c r="D105" s="168" t="s">
        <v>467</v>
      </c>
      <c r="E105" s="168" t="s">
        <v>477</v>
      </c>
      <c r="F105" s="159" t="s">
        <v>201</v>
      </c>
      <c r="G105" s="167" t="s">
        <v>480</v>
      </c>
      <c r="H105" s="170">
        <v>5.31</v>
      </c>
      <c r="I105" s="159" t="s">
        <v>13</v>
      </c>
      <c r="J105" s="131">
        <f>IF(I105=0,0,VLOOKUP(I105,Reinigungsturnus!$A$5:$C$20,3,FALSE)*H105/12)</f>
        <v>110.625</v>
      </c>
      <c r="K105" s="180"/>
      <c r="L105" s="176"/>
      <c r="M105" s="176"/>
      <c r="N105" s="176"/>
      <c r="O105" s="176"/>
      <c r="P105" s="180"/>
      <c r="Q105" s="176"/>
      <c r="R105" s="176"/>
      <c r="S105" s="176"/>
    </row>
    <row r="106" spans="2:19" ht="36.75" customHeight="1" x14ac:dyDescent="0.2">
      <c r="B106" s="157">
        <v>98</v>
      </c>
      <c r="C106" s="167" t="s">
        <v>519</v>
      </c>
      <c r="D106" s="168" t="s">
        <v>468</v>
      </c>
      <c r="E106" s="168" t="s">
        <v>477</v>
      </c>
      <c r="F106" s="159" t="s">
        <v>201</v>
      </c>
      <c r="G106" s="167" t="s">
        <v>480</v>
      </c>
      <c r="H106" s="170">
        <v>5.31</v>
      </c>
      <c r="I106" s="159" t="s">
        <v>13</v>
      </c>
      <c r="J106" s="131">
        <f>IF(I106=0,0,VLOOKUP(I106,Reinigungsturnus!$A$5:$C$20,3,FALSE)*H106/12)</f>
        <v>110.625</v>
      </c>
      <c r="K106" s="180"/>
      <c r="L106" s="176"/>
      <c r="M106" s="176"/>
      <c r="N106" s="176"/>
      <c r="O106" s="176"/>
      <c r="P106" s="180"/>
      <c r="Q106" s="176"/>
      <c r="R106" s="176"/>
      <c r="S106" s="176"/>
    </row>
    <row r="107" spans="2:19" ht="36.75" customHeight="1" x14ac:dyDescent="0.2">
      <c r="B107" s="157">
        <v>99</v>
      </c>
      <c r="C107" s="167" t="s">
        <v>533</v>
      </c>
      <c r="D107" s="168" t="s">
        <v>469</v>
      </c>
      <c r="E107" s="168" t="s">
        <v>477</v>
      </c>
      <c r="F107" s="159" t="s">
        <v>199</v>
      </c>
      <c r="G107" s="167" t="s">
        <v>479</v>
      </c>
      <c r="H107" s="170">
        <v>74.349999999999994</v>
      </c>
      <c r="I107" s="159" t="s">
        <v>13</v>
      </c>
      <c r="J107" s="131">
        <f>IF(I107=0,0,VLOOKUP(I107,Reinigungsturnus!$A$5:$C$20,3,FALSE)*H107/12)</f>
        <v>1548.9583333333333</v>
      </c>
      <c r="K107" s="180"/>
      <c r="L107" s="176"/>
      <c r="M107" s="176"/>
      <c r="N107" s="176"/>
      <c r="O107" s="176"/>
      <c r="P107" s="180"/>
      <c r="Q107" s="176"/>
      <c r="R107" s="176"/>
      <c r="S107" s="176"/>
    </row>
    <row r="108" spans="2:19" ht="36.75" customHeight="1" x14ac:dyDescent="0.2">
      <c r="B108" s="157">
        <v>100</v>
      </c>
      <c r="C108" s="167" t="s">
        <v>522</v>
      </c>
      <c r="D108" s="168" t="s">
        <v>470</v>
      </c>
      <c r="E108" s="168" t="s">
        <v>477</v>
      </c>
      <c r="F108" s="159" t="s">
        <v>200</v>
      </c>
      <c r="G108" s="167" t="s">
        <v>195</v>
      </c>
      <c r="H108" s="170">
        <v>3.21</v>
      </c>
      <c r="I108" s="159" t="s">
        <v>13</v>
      </c>
      <c r="J108" s="131">
        <f>IF(I108=0,0,VLOOKUP(I108,Reinigungsturnus!$A$5:$C$20,3,FALSE)*H108/12)</f>
        <v>66.875</v>
      </c>
      <c r="K108" s="180"/>
      <c r="L108" s="176"/>
      <c r="M108" s="176"/>
      <c r="N108" s="176"/>
      <c r="O108" s="176"/>
      <c r="P108" s="180"/>
      <c r="Q108" s="176"/>
      <c r="R108" s="176"/>
      <c r="S108" s="176"/>
    </row>
    <row r="109" spans="2:19" ht="36.75" customHeight="1" x14ac:dyDescent="0.2">
      <c r="B109" s="157">
        <v>101</v>
      </c>
      <c r="C109" s="167" t="s">
        <v>523</v>
      </c>
      <c r="D109" s="168" t="s">
        <v>471</v>
      </c>
      <c r="E109" s="168" t="s">
        <v>477</v>
      </c>
      <c r="F109" s="159" t="s">
        <v>578</v>
      </c>
      <c r="G109" s="167" t="s">
        <v>195</v>
      </c>
      <c r="H109" s="170">
        <v>4.9800000000000004</v>
      </c>
      <c r="I109" s="159" t="s">
        <v>25</v>
      </c>
      <c r="J109" s="131">
        <f>IF(I109=0,0,VLOOKUP(I109,Reinigungsturnus!$A$5:$C$20,3,FALSE)*H109/12)</f>
        <v>0.41500000000000004</v>
      </c>
      <c r="K109" s="180"/>
      <c r="L109" s="176"/>
      <c r="M109" s="176"/>
      <c r="N109" s="176"/>
      <c r="O109" s="176"/>
      <c r="P109" s="180"/>
      <c r="Q109" s="176"/>
      <c r="R109" s="176"/>
      <c r="S109" s="176"/>
    </row>
    <row r="110" spans="2:19" ht="36.75" customHeight="1" x14ac:dyDescent="0.2">
      <c r="B110" s="157">
        <v>102</v>
      </c>
      <c r="C110" s="167" t="s">
        <v>532</v>
      </c>
      <c r="D110" s="168" t="s">
        <v>472</v>
      </c>
      <c r="E110" s="168" t="s">
        <v>477</v>
      </c>
      <c r="F110" s="159" t="s">
        <v>201</v>
      </c>
      <c r="G110" s="167" t="s">
        <v>480</v>
      </c>
      <c r="H110" s="170">
        <v>67.739999999999995</v>
      </c>
      <c r="I110" s="159" t="s">
        <v>13</v>
      </c>
      <c r="J110" s="131">
        <f>IF(I110=0,0,VLOOKUP(I110,Reinigungsturnus!$A$5:$C$20,3,FALSE)*H110/12)</f>
        <v>1411.25</v>
      </c>
      <c r="K110" s="180"/>
      <c r="L110" s="176"/>
      <c r="M110" s="176"/>
      <c r="N110" s="176"/>
      <c r="O110" s="176"/>
      <c r="P110" s="180"/>
      <c r="Q110" s="176"/>
      <c r="R110" s="176"/>
      <c r="S110" s="176"/>
    </row>
    <row r="111" spans="2:19" ht="36.75" customHeight="1" x14ac:dyDescent="0.2">
      <c r="B111" s="157">
        <v>103</v>
      </c>
      <c r="C111" s="167" t="s">
        <v>511</v>
      </c>
      <c r="D111" s="168" t="s">
        <v>473</v>
      </c>
      <c r="E111" s="168" t="s">
        <v>477</v>
      </c>
      <c r="F111" s="159" t="s">
        <v>201</v>
      </c>
      <c r="G111" s="167" t="s">
        <v>480</v>
      </c>
      <c r="H111" s="170">
        <v>5.31</v>
      </c>
      <c r="I111" s="159" t="s">
        <v>13</v>
      </c>
      <c r="J111" s="131">
        <f>IF(I111=0,0,VLOOKUP(I111,Reinigungsturnus!$A$5:$C$20,3,FALSE)*H111/12)</f>
        <v>110.625</v>
      </c>
      <c r="K111" s="180"/>
      <c r="L111" s="176"/>
      <c r="M111" s="176"/>
      <c r="N111" s="176"/>
      <c r="O111" s="176"/>
      <c r="P111" s="180"/>
      <c r="Q111" s="176"/>
      <c r="R111" s="176"/>
      <c r="S111" s="176"/>
    </row>
    <row r="112" spans="2:19" ht="36.75" customHeight="1" x14ac:dyDescent="0.2">
      <c r="B112" s="157">
        <v>104</v>
      </c>
      <c r="C112" s="167" t="s">
        <v>536</v>
      </c>
      <c r="D112" s="168" t="s">
        <v>474</v>
      </c>
      <c r="E112" s="168" t="s">
        <v>477</v>
      </c>
      <c r="F112" s="159" t="s">
        <v>201</v>
      </c>
      <c r="G112" s="167" t="s">
        <v>480</v>
      </c>
      <c r="H112" s="170">
        <v>5.31</v>
      </c>
      <c r="I112" s="159" t="s">
        <v>13</v>
      </c>
      <c r="J112" s="131">
        <f>IF(I112=0,0,VLOOKUP(I112,Reinigungsturnus!$A$5:$C$20,3,FALSE)*H112/12)</f>
        <v>110.625</v>
      </c>
      <c r="K112" s="180"/>
      <c r="L112" s="176"/>
      <c r="M112" s="176"/>
      <c r="N112" s="176"/>
      <c r="O112" s="176"/>
      <c r="P112" s="180"/>
      <c r="Q112" s="176"/>
      <c r="R112" s="176"/>
      <c r="S112" s="176"/>
    </row>
    <row r="113" spans="2:19" ht="29.25" customHeight="1" x14ac:dyDescent="0.2">
      <c r="B113" s="124" t="s">
        <v>192</v>
      </c>
      <c r="C113" s="105"/>
      <c r="D113" s="105"/>
      <c r="E113" s="105"/>
      <c r="F113" s="105"/>
      <c r="G113" s="105"/>
      <c r="H113" s="106"/>
      <c r="I113" s="105"/>
      <c r="J113" s="105"/>
      <c r="K113" s="105"/>
      <c r="L113" s="182">
        <f>SUM(L9:L112)</f>
        <v>0</v>
      </c>
      <c r="M113" s="182">
        <f t="shared" ref="M113:N113" si="0">SUM(M9:M112)</f>
        <v>0</v>
      </c>
      <c r="N113" s="182">
        <f t="shared" si="0"/>
        <v>0</v>
      </c>
      <c r="O113" s="105"/>
      <c r="P113" s="105"/>
      <c r="Q113" s="182">
        <f>SUM(Q9:Q112)</f>
        <v>0</v>
      </c>
      <c r="R113" s="182">
        <f t="shared" ref="R113" si="1">SUM(R9:R112)</f>
        <v>0</v>
      </c>
      <c r="S113" s="182"/>
    </row>
  </sheetData>
  <customSheetViews>
    <customSheetView guid="{9F022A53-C572-B444-AEA2-F72CEF04B0CA}" showGridLines="0" zeroValues="0" showAutoFilter="1" hiddenColumns="1" topLeftCell="B86">
      <selection activeCell="C42" sqref="C42"/>
      <pageMargins left="0.7" right="0.7" top="0.78740157499999996" bottom="0.78740157499999996" header="0.3" footer="0.3"/>
      <pageSetup paperSize="9" scale="49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  <autoFilter ref="A8:T102" xr:uid="{25478121-4138-4886-80E3-12E4795E65C0}"/>
    </customSheetView>
  </customSheetViews>
  <mergeCells count="3">
    <mergeCell ref="H6:I6"/>
    <mergeCell ref="P7:S7"/>
    <mergeCell ref="K7:O7"/>
  </mergeCells>
  <phoneticPr fontId="1" type="noConversion"/>
  <pageMargins left="0.59055118110236204" right="0.196850393700787" top="0.98425196850393704" bottom="0.98425196850393704" header="0.511811023622047" footer="0.511811023622047"/>
  <pageSetup paperSize="9" scale="40" orientation="landscape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0" OnePage="0" WScale="41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24"/>
  <sheetViews>
    <sheetView showGridLines="0" tabSelected="1" view="pageLayout" workbookViewId="0">
      <selection activeCell="F13" sqref="F13"/>
    </sheetView>
  </sheetViews>
  <sheetFormatPr baseColWidth="10" defaultColWidth="11.42578125" defaultRowHeight="12.75" x14ac:dyDescent="0.2"/>
  <cols>
    <col min="1" max="1" width="22.7109375" style="62" customWidth="1"/>
    <col min="2" max="2" width="31.7109375" style="62" customWidth="1"/>
    <col min="3" max="3" width="17" style="62" customWidth="1"/>
    <col min="4" max="5" width="22.7109375" style="62" customWidth="1"/>
    <col min="6" max="6" width="37.7109375" style="62" bestFit="1" customWidth="1"/>
    <col min="7" max="16384" width="11.42578125" style="62"/>
  </cols>
  <sheetData>
    <row r="2" spans="1:6" ht="19.5" x14ac:dyDescent="0.2">
      <c r="A2" s="61" t="s">
        <v>180</v>
      </c>
    </row>
    <row r="3" spans="1:6" ht="12.75" customHeight="1" x14ac:dyDescent="0.2">
      <c r="A3" s="61"/>
    </row>
    <row r="5" spans="1:6" ht="18" x14ac:dyDescent="0.2">
      <c r="A5" s="63" t="s">
        <v>125</v>
      </c>
    </row>
    <row r="6" spans="1:6" ht="18" x14ac:dyDescent="0.2">
      <c r="A6" s="63"/>
    </row>
    <row r="7" spans="1:6" ht="18" x14ac:dyDescent="0.2">
      <c r="A7" s="107"/>
    </row>
    <row r="10" spans="1:6" ht="54" customHeight="1" x14ac:dyDescent="0.2">
      <c r="A10" s="55" t="s">
        <v>187</v>
      </c>
      <c r="B10" s="55" t="s">
        <v>122</v>
      </c>
      <c r="C10" s="55" t="s">
        <v>177</v>
      </c>
      <c r="D10" s="56" t="s">
        <v>8</v>
      </c>
      <c r="E10" s="56" t="s">
        <v>9</v>
      </c>
      <c r="F10" s="55" t="s">
        <v>126</v>
      </c>
    </row>
    <row r="11" spans="1:6" ht="36" customHeight="1" x14ac:dyDescent="0.2">
      <c r="A11" s="64" t="s">
        <v>169</v>
      </c>
      <c r="B11" s="94">
        <f>VALUE('Unterhalts- und Grundreinigung'!L22)</f>
        <v>0</v>
      </c>
      <c r="C11" s="94">
        <f>B11*12</f>
        <v>0</v>
      </c>
      <c r="D11" s="95">
        <f>VALUE('Unterhalts- und Grundreinigung'!N22)</f>
        <v>0</v>
      </c>
      <c r="E11" s="95">
        <f>D11/12</f>
        <v>0</v>
      </c>
      <c r="F11" s="108" t="s">
        <v>541</v>
      </c>
    </row>
    <row r="12" spans="1:6" ht="36" customHeight="1" thickBot="1" x14ac:dyDescent="0.25">
      <c r="A12" s="65" t="s">
        <v>175</v>
      </c>
      <c r="B12" s="94"/>
      <c r="C12" s="94">
        <f>VALUE('Unterhalts- und Grundreinigung'!Q22)</f>
        <v>0</v>
      </c>
      <c r="D12" s="95">
        <f>VALUE('Unterhalts- und Grundreinigung'!R22)</f>
        <v>0</v>
      </c>
      <c r="E12" s="95"/>
      <c r="F12" s="108" t="s">
        <v>541</v>
      </c>
    </row>
    <row r="13" spans="1:6" ht="36" customHeight="1" thickTop="1" x14ac:dyDescent="0.2">
      <c r="A13" s="66"/>
      <c r="B13" s="111" t="s">
        <v>123</v>
      </c>
      <c r="C13" s="93"/>
      <c r="D13" s="112">
        <f>SUM(D11:D12)</f>
        <v>0</v>
      </c>
      <c r="E13" s="112">
        <f>SUM(E11:E12)</f>
        <v>0</v>
      </c>
    </row>
    <row r="14" spans="1:6" ht="36" customHeight="1" x14ac:dyDescent="0.2">
      <c r="A14" s="67"/>
      <c r="B14" s="113">
        <v>0.19</v>
      </c>
      <c r="C14" s="113"/>
      <c r="D14" s="114">
        <f>D13*$B$14</f>
        <v>0</v>
      </c>
      <c r="E14" s="114">
        <f>E13*$B$14</f>
        <v>0</v>
      </c>
    </row>
    <row r="15" spans="1:6" ht="36" customHeight="1" x14ac:dyDescent="0.2">
      <c r="A15" s="67"/>
      <c r="B15" s="115" t="s">
        <v>124</v>
      </c>
      <c r="C15" s="115"/>
      <c r="D15" s="116">
        <f>SUM(D13:D14)</f>
        <v>0</v>
      </c>
      <c r="E15" s="116">
        <f>SUM(E13:E14)</f>
        <v>0</v>
      </c>
    </row>
    <row r="18" spans="1:6" hidden="1" x14ac:dyDescent="0.2"/>
    <row r="19" spans="1:6" hidden="1" x14ac:dyDescent="0.2"/>
    <row r="20" spans="1:6" ht="59.1" customHeight="1" x14ac:dyDescent="0.2">
      <c r="A20" s="57" t="s">
        <v>155</v>
      </c>
    </row>
    <row r="22" spans="1:6" ht="27.95" customHeight="1" x14ac:dyDescent="0.2">
      <c r="A22" s="68" t="s">
        <v>156</v>
      </c>
      <c r="B22" s="69"/>
      <c r="C22" s="318"/>
      <c r="D22" s="319"/>
      <c r="F22" s="109"/>
    </row>
    <row r="23" spans="1:6" ht="17.100000000000001" customHeight="1" x14ac:dyDescent="0.2">
      <c r="F23" s="109"/>
    </row>
    <row r="24" spans="1:6" ht="27.95" customHeight="1" x14ac:dyDescent="0.2">
      <c r="A24" s="68" t="s">
        <v>176</v>
      </c>
      <c r="B24" s="69"/>
      <c r="C24" s="318"/>
      <c r="D24" s="319"/>
      <c r="F24" s="110"/>
    </row>
  </sheetData>
  <customSheetViews>
    <customSheetView guid="{9F022A53-C572-B444-AEA2-F72CEF04B0CA}" showPageBreaks="1" showGridLines="0" hiddenRows="1" view="pageLayout">
      <selection activeCell="C42" sqref="C42"/>
      <pageMargins left="0.7" right="0.7" top="0.78740157499999996" bottom="0.78740157499999996" header="0.3" footer="0.3"/>
      <pageSetup paperSize="9" scale="82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2">
    <mergeCell ref="C22:D22"/>
    <mergeCell ref="C24:D24"/>
  </mergeCells>
  <phoneticPr fontId="0" type="noConversion"/>
  <pageMargins left="0.59055118110236204" right="0.196850393700787" top="0.98425196850393704" bottom="0.98425196850393704" header="0.511811023622047" footer="0.511811023622047"/>
  <pageSetup paperSize="9" scale="80" orientation="landscape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82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48BF0-5AA9-4FC4-8A25-01274E05EF01}">
  <dimension ref="A1:B46"/>
  <sheetViews>
    <sheetView workbookViewId="0"/>
  </sheetViews>
  <sheetFormatPr baseColWidth="10" defaultRowHeight="12.75" x14ac:dyDescent="0.2"/>
  <sheetData>
    <row r="1" spans="1:2" x14ac:dyDescent="0.2">
      <c r="A1" s="161" t="s">
        <v>305</v>
      </c>
      <c r="B1" s="161" t="s">
        <v>306</v>
      </c>
    </row>
    <row r="2" spans="1:2" x14ac:dyDescent="0.2">
      <c r="A2" s="161" t="s">
        <v>307</v>
      </c>
      <c r="B2" s="161" t="s">
        <v>308</v>
      </c>
    </row>
    <row r="3" spans="1:2" x14ac:dyDescent="0.2">
      <c r="A3" s="161" t="s">
        <v>309</v>
      </c>
      <c r="B3" s="161" t="s">
        <v>212</v>
      </c>
    </row>
    <row r="4" spans="1:2" x14ac:dyDescent="0.2">
      <c r="A4" s="161" t="s">
        <v>310</v>
      </c>
      <c r="B4" s="161" t="s">
        <v>311</v>
      </c>
    </row>
    <row r="5" spans="1:2" x14ac:dyDescent="0.2">
      <c r="A5" s="161" t="s">
        <v>312</v>
      </c>
      <c r="B5" s="161" t="s">
        <v>311</v>
      </c>
    </row>
    <row r="6" spans="1:2" x14ac:dyDescent="0.2">
      <c r="A6" s="161" t="s">
        <v>313</v>
      </c>
      <c r="B6" s="161" t="s">
        <v>314</v>
      </c>
    </row>
    <row r="7" spans="1:2" x14ac:dyDescent="0.2">
      <c r="A7" s="161" t="s">
        <v>315</v>
      </c>
      <c r="B7" s="161" t="s">
        <v>371</v>
      </c>
    </row>
    <row r="8" spans="1:2" x14ac:dyDescent="0.2">
      <c r="A8" s="161" t="s">
        <v>316</v>
      </c>
      <c r="B8" s="161" t="s">
        <v>317</v>
      </c>
    </row>
    <row r="9" spans="1:2" x14ac:dyDescent="0.2">
      <c r="A9" s="161" t="s">
        <v>318</v>
      </c>
      <c r="B9" s="161" t="s">
        <v>319</v>
      </c>
    </row>
    <row r="10" spans="1:2" x14ac:dyDescent="0.2">
      <c r="A10" s="161" t="s">
        <v>320</v>
      </c>
      <c r="B10" s="161" t="s">
        <v>321</v>
      </c>
    </row>
    <row r="11" spans="1:2" x14ac:dyDescent="0.2">
      <c r="A11" s="161" t="s">
        <v>322</v>
      </c>
      <c r="B11" s="161" t="s">
        <v>212</v>
      </c>
    </row>
    <row r="12" spans="1:2" x14ac:dyDescent="0.2">
      <c r="A12" s="161" t="s">
        <v>323</v>
      </c>
      <c r="B12" s="161" t="s">
        <v>212</v>
      </c>
    </row>
    <row r="13" spans="1:2" x14ac:dyDescent="0.2">
      <c r="A13" s="161" t="s">
        <v>324</v>
      </c>
      <c r="B13" s="161" t="s">
        <v>212</v>
      </c>
    </row>
    <row r="14" spans="1:2" x14ac:dyDescent="0.2">
      <c r="A14" s="161" t="s">
        <v>325</v>
      </c>
      <c r="B14" s="161" t="s">
        <v>212</v>
      </c>
    </row>
    <row r="15" spans="1:2" x14ac:dyDescent="0.2">
      <c r="A15" s="161" t="s">
        <v>326</v>
      </c>
      <c r="B15" s="161" t="s">
        <v>311</v>
      </c>
    </row>
    <row r="16" spans="1:2" x14ac:dyDescent="0.2">
      <c r="A16" s="161" t="s">
        <v>327</v>
      </c>
      <c r="B16" s="161" t="s">
        <v>328</v>
      </c>
    </row>
    <row r="17" spans="1:2" x14ac:dyDescent="0.2">
      <c r="A17" s="161" t="s">
        <v>329</v>
      </c>
      <c r="B17" s="161" t="s">
        <v>330</v>
      </c>
    </row>
    <row r="18" spans="1:2" x14ac:dyDescent="0.2">
      <c r="A18" s="161" t="s">
        <v>331</v>
      </c>
      <c r="B18" s="161" t="s">
        <v>332</v>
      </c>
    </row>
    <row r="19" spans="1:2" x14ac:dyDescent="0.2">
      <c r="A19" s="161" t="s">
        <v>333</v>
      </c>
      <c r="B19" s="161" t="s">
        <v>334</v>
      </c>
    </row>
    <row r="20" spans="1:2" x14ac:dyDescent="0.2">
      <c r="A20" s="161" t="s">
        <v>335</v>
      </c>
      <c r="B20" s="161" t="s">
        <v>212</v>
      </c>
    </row>
    <row r="21" spans="1:2" x14ac:dyDescent="0.2">
      <c r="A21" s="161" t="s">
        <v>336</v>
      </c>
      <c r="B21" s="161" t="s">
        <v>212</v>
      </c>
    </row>
    <row r="22" spans="1:2" x14ac:dyDescent="0.2">
      <c r="A22" s="161" t="s">
        <v>337</v>
      </c>
      <c r="B22" s="161" t="s">
        <v>212</v>
      </c>
    </row>
    <row r="23" spans="1:2" x14ac:dyDescent="0.2">
      <c r="A23" s="161" t="s">
        <v>338</v>
      </c>
      <c r="B23" s="161" t="s">
        <v>212</v>
      </c>
    </row>
    <row r="24" spans="1:2" x14ac:dyDescent="0.2">
      <c r="A24" s="161" t="s">
        <v>339</v>
      </c>
      <c r="B24" s="161" t="s">
        <v>212</v>
      </c>
    </row>
    <row r="25" spans="1:2" x14ac:dyDescent="0.2">
      <c r="A25" s="161" t="s">
        <v>340</v>
      </c>
      <c r="B25" s="161" t="s">
        <v>212</v>
      </c>
    </row>
    <row r="26" spans="1:2" x14ac:dyDescent="0.2">
      <c r="A26" s="161" t="s">
        <v>341</v>
      </c>
      <c r="B26" s="161" t="s">
        <v>212</v>
      </c>
    </row>
    <row r="27" spans="1:2" x14ac:dyDescent="0.2">
      <c r="A27" s="161" t="s">
        <v>342</v>
      </c>
      <c r="B27" s="161" t="s">
        <v>212</v>
      </c>
    </row>
    <row r="28" spans="1:2" x14ac:dyDescent="0.2">
      <c r="A28" s="161" t="s">
        <v>343</v>
      </c>
      <c r="B28" s="161" t="s">
        <v>212</v>
      </c>
    </row>
    <row r="29" spans="1:2" x14ac:dyDescent="0.2">
      <c r="A29" s="161" t="s">
        <v>344</v>
      </c>
      <c r="B29" s="161" t="s">
        <v>212</v>
      </c>
    </row>
    <row r="30" spans="1:2" x14ac:dyDescent="0.2">
      <c r="A30" s="161" t="s">
        <v>345</v>
      </c>
      <c r="B30" s="161" t="s">
        <v>212</v>
      </c>
    </row>
    <row r="31" spans="1:2" x14ac:dyDescent="0.2">
      <c r="A31" s="161" t="s">
        <v>346</v>
      </c>
      <c r="B31" s="161" t="s">
        <v>347</v>
      </c>
    </row>
    <row r="32" spans="1:2" x14ac:dyDescent="0.2">
      <c r="A32" s="161" t="s">
        <v>348</v>
      </c>
      <c r="B32" s="161" t="s">
        <v>212</v>
      </c>
    </row>
    <row r="33" spans="1:2" x14ac:dyDescent="0.2">
      <c r="A33" s="161" t="s">
        <v>349</v>
      </c>
      <c r="B33" s="161" t="s">
        <v>350</v>
      </c>
    </row>
    <row r="34" spans="1:2" x14ac:dyDescent="0.2">
      <c r="A34" s="161" t="s">
        <v>351</v>
      </c>
      <c r="B34" s="161" t="s">
        <v>352</v>
      </c>
    </row>
    <row r="35" spans="1:2" x14ac:dyDescent="0.2">
      <c r="A35" s="161" t="s">
        <v>353</v>
      </c>
      <c r="B35" s="161" t="s">
        <v>352</v>
      </c>
    </row>
    <row r="36" spans="1:2" x14ac:dyDescent="0.2">
      <c r="A36" s="161" t="s">
        <v>354</v>
      </c>
      <c r="B36" s="161" t="s">
        <v>355</v>
      </c>
    </row>
    <row r="37" spans="1:2" x14ac:dyDescent="0.2">
      <c r="A37" s="161" t="s">
        <v>356</v>
      </c>
      <c r="B37" s="161" t="s">
        <v>357</v>
      </c>
    </row>
    <row r="38" spans="1:2" x14ac:dyDescent="0.2">
      <c r="A38" s="161" t="s">
        <v>358</v>
      </c>
      <c r="B38" s="161" t="s">
        <v>359</v>
      </c>
    </row>
    <row r="39" spans="1:2" x14ac:dyDescent="0.2">
      <c r="A39" s="161" t="s">
        <v>360</v>
      </c>
      <c r="B39" s="161" t="s">
        <v>361</v>
      </c>
    </row>
    <row r="40" spans="1:2" x14ac:dyDescent="0.2">
      <c r="A40" s="161" t="s">
        <v>362</v>
      </c>
      <c r="B40" s="161" t="s">
        <v>363</v>
      </c>
    </row>
    <row r="41" spans="1:2" x14ac:dyDescent="0.2">
      <c r="A41" s="161" t="s">
        <v>364</v>
      </c>
      <c r="B41" s="161" t="s">
        <v>365</v>
      </c>
    </row>
    <row r="42" spans="1:2" x14ac:dyDescent="0.2">
      <c r="A42" s="161" t="s">
        <v>366</v>
      </c>
      <c r="B42" s="161" t="s">
        <v>367</v>
      </c>
    </row>
    <row r="43" spans="1:2" x14ac:dyDescent="0.2">
      <c r="A43" s="161" t="s">
        <v>368</v>
      </c>
      <c r="B43" s="161" t="s">
        <v>365</v>
      </c>
    </row>
    <row r="44" spans="1:2" x14ac:dyDescent="0.2">
      <c r="A44" s="161" t="s">
        <v>369</v>
      </c>
      <c r="B44" s="161" t="s">
        <v>367</v>
      </c>
    </row>
    <row r="45" spans="1:2" x14ac:dyDescent="0.2">
      <c r="A45" s="161" t="s">
        <v>370</v>
      </c>
      <c r="B45" s="161" t="s">
        <v>311</v>
      </c>
    </row>
    <row r="46" spans="1:2" x14ac:dyDescent="0.2">
      <c r="A46" s="161" t="s">
        <v>372</v>
      </c>
      <c r="B46" s="161" t="s">
        <v>212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53</vt:i4>
      </vt:variant>
    </vt:vector>
  </HeadingPairs>
  <TitlesOfParts>
    <vt:vector size="62" baseType="lpstr">
      <vt:lpstr>Anleitung</vt:lpstr>
      <vt:lpstr>Reinigungsturnus</vt:lpstr>
      <vt:lpstr>LV Schulen und Turnhallen</vt:lpstr>
      <vt:lpstr>LV - Grundreinigung</vt:lpstr>
      <vt:lpstr>SVS UR</vt:lpstr>
      <vt:lpstr>SVS GR</vt:lpstr>
      <vt:lpstr>Unterhalts- und Grundreinigung</vt:lpstr>
      <vt:lpstr>Preisblatt</vt:lpstr>
      <vt:lpstr>SOS#DIGRAS</vt:lpstr>
      <vt:lpstr>'SVS GR'!Druckbereich</vt:lpstr>
      <vt:lpstr>'SVS UR'!Druckbereich</vt:lpstr>
      <vt:lpstr>'LV - Grundreinigung'!Drucktitel</vt:lpstr>
      <vt:lpstr>'LV Schulen und Turnhallen'!Drucktitel</vt:lpstr>
      <vt:lpstr>'SVS UR'!Drucktitel</vt:lpstr>
      <vt:lpstr>'Unterhalts- und Grundreinigung'!Drucktitel</vt:lpstr>
      <vt:lpstr>RT</vt:lpstr>
      <vt:lpstr>SOS_ADNummer</vt:lpstr>
      <vt:lpstr>SOS_AdrAnschrift</vt:lpstr>
      <vt:lpstr>SOS_AdrName</vt:lpstr>
      <vt:lpstr>SOS_ADStatus</vt:lpstr>
      <vt:lpstr>SOS_ADStatusNummer</vt:lpstr>
      <vt:lpstr>SOS_AngebotsBetriebsNr</vt:lpstr>
      <vt:lpstr>SOS_AngebotsDatum</vt:lpstr>
      <vt:lpstr>SOS_AngebotsEinzelPreis</vt:lpstr>
      <vt:lpstr>SOS_AngebotsGesamtPreis</vt:lpstr>
      <vt:lpstr>SOS_AngebotsJahresPreis</vt:lpstr>
      <vt:lpstr>SOS_AngebotsMenge</vt:lpstr>
      <vt:lpstr>SOS_AngebotsMengenEinheit</vt:lpstr>
      <vt:lpstr>SOS_AngebotsMonatsPreis</vt:lpstr>
      <vt:lpstr>SOS_AngebotsNummer</vt:lpstr>
      <vt:lpstr>SOS_AngebotsRelease</vt:lpstr>
      <vt:lpstr>SOS_AngebotsSVS</vt:lpstr>
      <vt:lpstr>SOS_AngebotsTurnus</vt:lpstr>
      <vt:lpstr>SOS_AngebotsVertreterNr</vt:lpstr>
      <vt:lpstr>SOS_BelegPath</vt:lpstr>
      <vt:lpstr>SOS_DocAbsender</vt:lpstr>
      <vt:lpstr>SOS_DocDatum</vt:lpstr>
      <vt:lpstr>SOS_DocID</vt:lpstr>
      <vt:lpstr>SOS_DocOrt</vt:lpstr>
      <vt:lpstr>SOS_DocUhrzeit</vt:lpstr>
      <vt:lpstr>SOS_FirmenName</vt:lpstr>
      <vt:lpstr>SOS_FirmenNummer</vt:lpstr>
      <vt:lpstr>SOS_IhreNachricht</vt:lpstr>
      <vt:lpstr>SOS_IhrZeichen</vt:lpstr>
      <vt:lpstr>SOS_MandantNr</vt:lpstr>
      <vt:lpstr>SOS_ManID</vt:lpstr>
      <vt:lpstr>SOS_MitarbeiterAbteilung</vt:lpstr>
      <vt:lpstr>SOS_MitarbeiterAnrede</vt:lpstr>
      <vt:lpstr>SOS_MitarbeiterFax</vt:lpstr>
      <vt:lpstr>SOS_MitarbeiterMail</vt:lpstr>
      <vt:lpstr>SOS_MitarbeiterName</vt:lpstr>
      <vt:lpstr>SOS_MitarbeiterTelefon</vt:lpstr>
      <vt:lpstr>SOS_Ort</vt:lpstr>
      <vt:lpstr>SOS_ProgBereich</vt:lpstr>
      <vt:lpstr>SOS_RecID</vt:lpstr>
      <vt:lpstr>SOS_SAVEMAN</vt:lpstr>
      <vt:lpstr>SOS_Strasse_PLZ_Ort</vt:lpstr>
      <vt:lpstr>SOS_UnserZeichen</vt:lpstr>
      <vt:lpstr>SOS_Unterschriftsblock</vt:lpstr>
      <vt:lpstr>SOS_Unterzeichner</vt:lpstr>
      <vt:lpstr>SOS_Versandart</vt:lpstr>
      <vt:lpstr>SOS_Versendeinfo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 Unterhaltsreinigung</dc:title>
  <dc:subject>Ausschreibung</dc:subject>
  <dc:creator>Schletz Dominik</dc:creator>
  <cp:keywords/>
  <dc:description/>
  <cp:lastModifiedBy>Szlapka Hannelore</cp:lastModifiedBy>
  <cp:lastPrinted>2017-02-21T12:58:05Z</cp:lastPrinted>
  <dcterms:created xsi:type="dcterms:W3CDTF">2006-01-25T13:28:40Z</dcterms:created>
  <dcterms:modified xsi:type="dcterms:W3CDTF">2026-02-02T11:25:51Z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79058688</vt:i4>
  </property>
  <property fmtid="{D5CDD505-2E9C-101B-9397-08002B2CF9AE}" pid="3" name="_NewReviewCycle">
    <vt:lpwstr/>
  </property>
  <property fmtid="{D5CDD505-2E9C-101B-9397-08002B2CF9AE}" pid="4" name="_EmailSubject">
    <vt:lpwstr>Ausschreibungsunterlagen Mittelschule Weißenburg</vt:lpwstr>
  </property>
  <property fmtid="{D5CDD505-2E9C-101B-9397-08002B2CF9AE}" pid="5" name="_AuthorEmail">
    <vt:lpwstr>hauptverwaltung@weissenburg.de</vt:lpwstr>
  </property>
  <property fmtid="{D5CDD505-2E9C-101B-9397-08002B2CF9AE}" pid="6" name="_AuthorEmailDisplayName">
    <vt:lpwstr>Hauptverwaltung Stadt Weißenburg i. Bay.</vt:lpwstr>
  </property>
  <property fmtid="{D5CDD505-2E9C-101B-9397-08002B2CF9AE}" pid="7" name="_PreviousAdHocReviewCycleID">
    <vt:i4>-1912596163</vt:i4>
  </property>
  <property fmtid="{D5CDD505-2E9C-101B-9397-08002B2CF9AE}" pid="8" name="_ReviewingToolsShownOnce">
    <vt:lpwstr/>
  </property>
</Properties>
</file>